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95" windowWidth="18315" windowHeight="6930" tabRatio="940"/>
  </bookViews>
  <sheets>
    <sheet name="声明" sheetId="10" r:id="rId1"/>
    <sheet name="目录" sheetId="30" r:id="rId2"/>
    <sheet name="集团合并财务指标" sheetId="25" r:id="rId3"/>
    <sheet name="分部摘要" sheetId="32" r:id="rId4"/>
    <sheet name="内含价值" sheetId="33" r:id="rId5"/>
    <sheet name="客户经营" sheetId="35" r:id="rId6"/>
    <sheet name="寿险" sheetId="27" r:id="rId7"/>
    <sheet name="产险" sheetId="17" r:id="rId8"/>
    <sheet name="银行&amp;资产管理" sheetId="18" r:id="rId9"/>
    <sheet name="互联网金融" sheetId="28" r:id="rId10"/>
    <sheet name="合并资产负债表" sheetId="4" r:id="rId11"/>
    <sheet name="合并利润表" sheetId="11" r:id="rId12"/>
    <sheet name="分部报告" sheetId="31" r:id="rId13"/>
  </sheets>
  <definedNames>
    <definedName name="_xlnm._FilterDatabase" localSheetId="10" hidden="1">合并资产负债表!$A$6:$D$33</definedName>
  </definedNames>
  <calcPr calcId="145621"/>
</workbook>
</file>

<file path=xl/calcChain.xml><?xml version="1.0" encoding="utf-8"?>
<calcChain xmlns="http://schemas.openxmlformats.org/spreadsheetml/2006/main">
  <c r="D43" i="28" l="1"/>
  <c r="D44" i="28"/>
  <c r="D45" i="28"/>
  <c r="D29" i="28"/>
  <c r="D28" i="28"/>
  <c r="D27" i="28"/>
  <c r="D29" i="18"/>
  <c r="D28" i="18"/>
  <c r="D27" i="18"/>
  <c r="B16" i="18"/>
  <c r="C15" i="18"/>
  <c r="D15" i="18" s="1"/>
  <c r="D11" i="18"/>
  <c r="D78" i="18"/>
  <c r="D82" i="18"/>
  <c r="D76" i="18"/>
  <c r="D77" i="18"/>
  <c r="D75" i="18"/>
  <c r="G70" i="27" l="1"/>
  <c r="G69" i="27"/>
  <c r="G68" i="27"/>
  <c r="G67" i="27"/>
  <c r="G66" i="27"/>
  <c r="G65" i="27"/>
  <c r="G64" i="27"/>
  <c r="G62" i="27"/>
  <c r="G61" i="27"/>
  <c r="G60" i="27"/>
  <c r="G59" i="27"/>
  <c r="G58" i="27"/>
  <c r="G57" i="27"/>
  <c r="G56" i="27"/>
  <c r="D70" i="27"/>
  <c r="D69" i="27"/>
  <c r="D68" i="27"/>
  <c r="D67" i="27"/>
  <c r="D66" i="27"/>
  <c r="D65" i="27"/>
  <c r="D64" i="27"/>
  <c r="D57" i="27"/>
  <c r="D58" i="27"/>
  <c r="D59" i="27"/>
  <c r="D60" i="27"/>
  <c r="D61" i="27"/>
  <c r="D62" i="27"/>
  <c r="D56" i="27"/>
  <c r="D10" i="25" l="1"/>
  <c r="C83" i="18"/>
  <c r="D83" i="18" s="1"/>
  <c r="C16" i="18"/>
  <c r="D28" i="17"/>
  <c r="D11" i="17"/>
  <c r="D9" i="17"/>
  <c r="D84" i="35" l="1"/>
  <c r="D83" i="35"/>
  <c r="D82" i="35"/>
  <c r="D81" i="35"/>
  <c r="D80" i="35"/>
  <c r="D63" i="35"/>
  <c r="D61" i="35"/>
  <c r="D59" i="35"/>
  <c r="D55" i="35"/>
  <c r="D54" i="35"/>
  <c r="D53" i="35"/>
  <c r="D52" i="35"/>
  <c r="D51" i="35"/>
  <c r="D50" i="35"/>
  <c r="D49" i="35"/>
  <c r="D48" i="35"/>
  <c r="D44" i="35"/>
  <c r="D43" i="35"/>
  <c r="D42" i="35"/>
  <c r="D40" i="35"/>
  <c r="D39" i="35"/>
  <c r="D38" i="35"/>
  <c r="D37" i="35"/>
  <c r="D36" i="35"/>
  <c r="D35" i="35"/>
  <c r="D32" i="35"/>
  <c r="D31" i="35"/>
  <c r="D25" i="35"/>
  <c r="D24" i="35"/>
  <c r="D23" i="35"/>
  <c r="D22" i="35"/>
  <c r="D21" i="35"/>
  <c r="D20" i="35"/>
  <c r="D19" i="35"/>
  <c r="D18" i="35"/>
  <c r="D17" i="35"/>
  <c r="D16" i="35"/>
  <c r="D15" i="35"/>
  <c r="D14" i="35"/>
  <c r="D13" i="35"/>
  <c r="D12" i="35"/>
  <c r="C9" i="35"/>
  <c r="B9" i="35"/>
  <c r="D8" i="35"/>
  <c r="D7" i="35"/>
  <c r="D6" i="35"/>
  <c r="D51" i="28" l="1"/>
  <c r="D50" i="28"/>
  <c r="D35" i="28"/>
  <c r="D42" i="28"/>
  <c r="C167" i="33" l="1"/>
  <c r="C166" i="33"/>
  <c r="D161" i="33"/>
  <c r="D160" i="33"/>
  <c r="D159" i="33"/>
  <c r="D158" i="33"/>
  <c r="D157" i="33"/>
  <c r="C153" i="33"/>
  <c r="G148" i="33"/>
  <c r="D148" i="33"/>
  <c r="G147" i="33"/>
  <c r="D147" i="33"/>
  <c r="G146" i="33"/>
  <c r="D146" i="33"/>
  <c r="G145" i="33"/>
  <c r="D145" i="33"/>
  <c r="G144" i="33"/>
  <c r="D144" i="33"/>
  <c r="G143" i="33"/>
  <c r="D143" i="33"/>
  <c r="G142" i="33"/>
  <c r="D142" i="33"/>
  <c r="G137" i="33"/>
  <c r="E137" i="33"/>
  <c r="C137" i="33"/>
  <c r="G136" i="33"/>
  <c r="E136" i="33"/>
  <c r="C136" i="33"/>
  <c r="G135" i="33"/>
  <c r="E135" i="33"/>
  <c r="C135" i="33"/>
  <c r="G134" i="33"/>
  <c r="E134" i="33"/>
  <c r="C134" i="33"/>
  <c r="G133" i="33"/>
  <c r="E133" i="33"/>
  <c r="C133" i="33"/>
  <c r="G128" i="33"/>
  <c r="F128" i="33"/>
  <c r="E128" i="33"/>
  <c r="G127" i="33"/>
  <c r="F127" i="33"/>
  <c r="E127" i="33"/>
  <c r="G126" i="33"/>
  <c r="F126" i="33"/>
  <c r="E126" i="33"/>
  <c r="G121" i="33"/>
  <c r="F121" i="33"/>
  <c r="E121" i="33"/>
  <c r="G120" i="33"/>
  <c r="F120" i="33"/>
  <c r="E120" i="33"/>
  <c r="G119" i="33"/>
  <c r="F119" i="33"/>
  <c r="E119" i="33"/>
  <c r="G114" i="33"/>
  <c r="F114" i="33"/>
  <c r="E114" i="33"/>
  <c r="G113" i="33"/>
  <c r="F113" i="33"/>
  <c r="E113" i="33"/>
  <c r="G112" i="33"/>
  <c r="F112" i="33"/>
  <c r="E112" i="33"/>
  <c r="M106" i="33"/>
  <c r="L106" i="33"/>
  <c r="K106" i="33"/>
  <c r="J106" i="33"/>
  <c r="I106" i="33"/>
  <c r="H106" i="33"/>
  <c r="M105" i="33"/>
  <c r="L105" i="33"/>
  <c r="K105" i="33"/>
  <c r="J105" i="33"/>
  <c r="I105" i="33"/>
  <c r="H105" i="33"/>
  <c r="M104" i="33"/>
  <c r="L104" i="33"/>
  <c r="K104" i="33"/>
  <c r="J104" i="33"/>
  <c r="I104" i="33"/>
  <c r="H104" i="33"/>
  <c r="N104" i="33" s="1"/>
  <c r="M103" i="33"/>
  <c r="L103" i="33"/>
  <c r="K103" i="33"/>
  <c r="J103" i="33"/>
  <c r="N103" i="33" s="1"/>
  <c r="I103" i="33"/>
  <c r="H103" i="33"/>
  <c r="M102" i="33"/>
  <c r="L102" i="33"/>
  <c r="K102" i="33"/>
  <c r="J102" i="33"/>
  <c r="I102" i="33"/>
  <c r="H102" i="33"/>
  <c r="M101" i="33"/>
  <c r="L101" i="33"/>
  <c r="K101" i="33"/>
  <c r="J101" i="33"/>
  <c r="I101" i="33"/>
  <c r="H101" i="33"/>
  <c r="M100" i="33"/>
  <c r="L100" i="33"/>
  <c r="K100" i="33"/>
  <c r="J100" i="33"/>
  <c r="I100" i="33"/>
  <c r="H100" i="33"/>
  <c r="N100" i="33" s="1"/>
  <c r="M99" i="33"/>
  <c r="L99" i="33"/>
  <c r="K99" i="33"/>
  <c r="J99" i="33"/>
  <c r="N99" i="33" s="1"/>
  <c r="I99" i="33"/>
  <c r="H99" i="33"/>
  <c r="M98" i="33"/>
  <c r="L98" i="33"/>
  <c r="K98" i="33"/>
  <c r="J98" i="33"/>
  <c r="I98" i="33"/>
  <c r="H98" i="33"/>
  <c r="M97" i="33"/>
  <c r="L97" i="33"/>
  <c r="K97" i="33"/>
  <c r="J97" i="33"/>
  <c r="I97" i="33"/>
  <c r="H97" i="33"/>
  <c r="M91" i="33"/>
  <c r="L91" i="33"/>
  <c r="K91" i="33"/>
  <c r="J91" i="33"/>
  <c r="I91" i="33"/>
  <c r="H91" i="33"/>
  <c r="N91" i="33" s="1"/>
  <c r="M90" i="33"/>
  <c r="L90" i="33"/>
  <c r="K90" i="33"/>
  <c r="J90" i="33"/>
  <c r="I90" i="33"/>
  <c r="H90" i="33"/>
  <c r="M89" i="33"/>
  <c r="L89" i="33"/>
  <c r="K89" i="33"/>
  <c r="J89" i="33"/>
  <c r="I89" i="33"/>
  <c r="H89" i="33"/>
  <c r="M88" i="33"/>
  <c r="L88" i="33"/>
  <c r="K88" i="33"/>
  <c r="J88" i="33"/>
  <c r="I88" i="33"/>
  <c r="H88" i="33"/>
  <c r="M87" i="33"/>
  <c r="L87" i="33"/>
  <c r="K87" i="33"/>
  <c r="J87" i="33"/>
  <c r="I87" i="33"/>
  <c r="H87" i="33"/>
  <c r="M86" i="33"/>
  <c r="L86" i="33"/>
  <c r="K86" i="33"/>
  <c r="J86" i="33"/>
  <c r="I86" i="33"/>
  <c r="H86" i="33"/>
  <c r="M85" i="33"/>
  <c r="L85" i="33"/>
  <c r="K85" i="33"/>
  <c r="J85" i="33"/>
  <c r="I85" i="33"/>
  <c r="H85" i="33"/>
  <c r="M84" i="33"/>
  <c r="L84" i="33"/>
  <c r="K84" i="33"/>
  <c r="J84" i="33"/>
  <c r="I84" i="33"/>
  <c r="H84" i="33"/>
  <c r="M83" i="33"/>
  <c r="L83" i="33"/>
  <c r="K83" i="33"/>
  <c r="J83" i="33"/>
  <c r="I83" i="33"/>
  <c r="H83" i="33"/>
  <c r="G58" i="33"/>
  <c r="D58" i="33"/>
  <c r="G57" i="33"/>
  <c r="D57" i="33"/>
  <c r="G56" i="33"/>
  <c r="D56" i="33"/>
  <c r="G55" i="33"/>
  <c r="D55" i="33"/>
  <c r="G54" i="33"/>
  <c r="D54" i="33"/>
  <c r="G53" i="33"/>
  <c r="D53" i="33"/>
  <c r="G52" i="33"/>
  <c r="D52" i="33"/>
  <c r="G51" i="33"/>
  <c r="D51" i="33"/>
  <c r="G50" i="33"/>
  <c r="D50" i="33"/>
  <c r="G49" i="33"/>
  <c r="D49" i="33"/>
  <c r="I25" i="33"/>
  <c r="H25" i="33"/>
  <c r="F25" i="33"/>
  <c r="D25" i="33"/>
  <c r="I24" i="33"/>
  <c r="H24" i="33"/>
  <c r="F24" i="33"/>
  <c r="D24" i="33"/>
  <c r="I23" i="33"/>
  <c r="H23" i="33"/>
  <c r="F23" i="33"/>
  <c r="D23" i="33"/>
  <c r="D18" i="33"/>
  <c r="D17" i="33"/>
  <c r="D16" i="33"/>
  <c r="D12" i="33"/>
  <c r="D11" i="33"/>
  <c r="D10" i="33"/>
  <c r="D9" i="33"/>
  <c r="D8" i="33"/>
  <c r="D7" i="33"/>
  <c r="D6" i="33"/>
  <c r="N90" i="33" l="1"/>
  <c r="N85" i="33"/>
  <c r="N89" i="33"/>
  <c r="N97" i="33"/>
  <c r="N101" i="33"/>
  <c r="N105" i="33"/>
  <c r="N83" i="33"/>
  <c r="N86" i="33"/>
  <c r="N87" i="33"/>
  <c r="N84" i="33"/>
  <c r="N88" i="33"/>
  <c r="N98" i="33"/>
  <c r="N102" i="33"/>
  <c r="N106" i="33"/>
  <c r="D13" i="25"/>
  <c r="C12" i="25"/>
  <c r="B12" i="25"/>
  <c r="G11" i="25"/>
  <c r="F11" i="25"/>
  <c r="E11" i="25"/>
  <c r="D11" i="25"/>
  <c r="G10" i="25"/>
  <c r="F10" i="25"/>
  <c r="E10" i="25"/>
  <c r="D12" i="25" l="1"/>
  <c r="F12" i="25"/>
  <c r="G12" i="25"/>
  <c r="E12" i="25"/>
  <c r="D20" i="27" l="1"/>
  <c r="D16" i="27"/>
  <c r="D31" i="25"/>
  <c r="D30" i="25"/>
  <c r="D29" i="25"/>
  <c r="G20" i="25"/>
  <c r="G9" i="25"/>
  <c r="D44" i="27" l="1"/>
  <c r="D43" i="27"/>
  <c r="D42" i="27"/>
  <c r="D41" i="27"/>
  <c r="D40" i="27"/>
  <c r="D39" i="27"/>
  <c r="D10" i="28" l="1"/>
  <c r="C30" i="18"/>
  <c r="D30" i="18" s="1"/>
  <c r="D26" i="18"/>
  <c r="D29" i="17"/>
  <c r="D83" i="27"/>
  <c r="C39" i="18" l="1"/>
  <c r="B39" i="18"/>
  <c r="D38" i="18"/>
  <c r="D37" i="18"/>
  <c r="D36" i="18"/>
  <c r="C70" i="18"/>
  <c r="D68" i="18"/>
  <c r="D66" i="18"/>
  <c r="D64" i="18"/>
  <c r="D63" i="18"/>
  <c r="D62" i="18"/>
  <c r="D61" i="18"/>
  <c r="D60" i="18"/>
  <c r="D57" i="18"/>
  <c r="D56" i="18"/>
  <c r="D55" i="18"/>
  <c r="D54" i="18"/>
  <c r="C48" i="18"/>
  <c r="B48" i="18"/>
  <c r="D47" i="18"/>
  <c r="D46" i="18"/>
  <c r="D45" i="18"/>
  <c r="D36" i="32"/>
  <c r="D13" i="32"/>
  <c r="D11" i="32"/>
  <c r="D10" i="32"/>
  <c r="D9" i="32"/>
  <c r="D12" i="32"/>
  <c r="D33" i="32"/>
  <c r="D35" i="32"/>
  <c r="D38" i="32"/>
  <c r="D34" i="32"/>
  <c r="D24" i="32"/>
  <c r="D20" i="32"/>
  <c r="D37" i="32"/>
  <c r="D32" i="32"/>
  <c r="D23" i="32"/>
  <c r="D39" i="18" l="1"/>
  <c r="D48" i="18"/>
  <c r="D50" i="32"/>
  <c r="D46" i="32"/>
  <c r="D25" i="32"/>
  <c r="D8" i="32"/>
  <c r="D19" i="32"/>
  <c r="D21" i="32"/>
  <c r="D22" i="32"/>
  <c r="D26" i="32"/>
  <c r="D43" i="32"/>
  <c r="D47" i="32"/>
  <c r="D27" i="32"/>
  <c r="D15" i="32"/>
  <c r="D39" i="32"/>
  <c r="D45" i="32"/>
  <c r="D31" i="32"/>
  <c r="D7" i="32"/>
  <c r="D44" i="32"/>
  <c r="D48" i="32"/>
  <c r="D42" i="32" l="1"/>
  <c r="D34" i="28" l="1"/>
  <c r="D33" i="28"/>
  <c r="D26" i="28"/>
  <c r="D24" i="28"/>
  <c r="D20" i="28"/>
  <c r="D18" i="28"/>
  <c r="D17" i="28"/>
  <c r="D13" i="28"/>
  <c r="D11" i="28"/>
  <c r="D9" i="28"/>
  <c r="D8" i="28"/>
  <c r="D19" i="18"/>
  <c r="D18" i="18"/>
  <c r="D12" i="18"/>
  <c r="D5" i="18" l="1"/>
  <c r="D6" i="18"/>
  <c r="D7" i="18"/>
  <c r="D40" i="17"/>
  <c r="D39" i="17"/>
  <c r="D36" i="17"/>
  <c r="D35" i="17"/>
  <c r="D34" i="17"/>
  <c r="D26" i="17"/>
  <c r="D24" i="17"/>
  <c r="D21" i="17"/>
  <c r="D20" i="17"/>
  <c r="D19" i="17"/>
  <c r="D5" i="17"/>
  <c r="D6" i="17"/>
  <c r="D7" i="17"/>
  <c r="D81" i="27"/>
  <c r="D80" i="27"/>
  <c r="D79" i="27"/>
  <c r="D77" i="27"/>
  <c r="D76" i="27"/>
  <c r="D75" i="27"/>
  <c r="D47" i="27"/>
  <c r="D32" i="27"/>
  <c r="D30" i="27"/>
  <c r="D27" i="27"/>
  <c r="D26" i="27"/>
  <c r="D25" i="27"/>
  <c r="D24" i="27"/>
  <c r="D22" i="27"/>
  <c r="D21" i="27"/>
  <c r="D19" i="27"/>
  <c r="D15" i="27"/>
  <c r="D14" i="27"/>
  <c r="D11" i="27"/>
  <c r="D9" i="27"/>
  <c r="D27" i="25" l="1"/>
  <c r="D25" i="25"/>
  <c r="D7" i="27" l="1"/>
  <c r="D5" i="27"/>
  <c r="D6" i="27"/>
  <c r="C8" i="27"/>
  <c r="B8" i="27"/>
  <c r="C8" i="17"/>
  <c r="B8" i="17"/>
  <c r="C8" i="18"/>
  <c r="B8" i="18"/>
  <c r="D8" i="18" l="1"/>
  <c r="D8" i="17"/>
  <c r="D8" i="27"/>
  <c r="D23" i="25" l="1"/>
  <c r="D24" i="25"/>
  <c r="D22" i="25"/>
  <c r="C40" i="18" l="1"/>
</calcChain>
</file>

<file path=xl/sharedStrings.xml><?xml version="1.0" encoding="utf-8"?>
<sst xmlns="http://schemas.openxmlformats.org/spreadsheetml/2006/main" count="1098" uniqueCount="813">
  <si>
    <t>Copyright Ping An Group 2016</t>
    <phoneticPr fontId="29" type="noConversion"/>
  </si>
  <si>
    <t xml:space="preserve"> </t>
  </si>
  <si>
    <t>-</t>
  </si>
  <si>
    <r>
      <rPr>
        <sz val="10"/>
        <color rgb="FF000000"/>
        <rFont val="宋体"/>
        <family val="3"/>
        <charset val="134"/>
      </rPr>
      <t>净利润</t>
    </r>
  </si>
  <si>
    <r>
      <rPr>
        <sz val="10"/>
        <color rgb="FF000000"/>
        <rFont val="宋体"/>
        <family val="3"/>
        <charset val="134"/>
      </rPr>
      <t>内含价值</t>
    </r>
  </si>
  <si>
    <r>
      <t>2016</t>
    </r>
    <r>
      <rPr>
        <sz val="10"/>
        <color rgb="FF000000"/>
        <rFont val="宋体"/>
        <family val="3"/>
        <charset val="134"/>
      </rPr>
      <t>年</t>
    </r>
    <r>
      <rPr>
        <sz val="10"/>
        <color rgb="FF000000"/>
        <rFont val="Arial"/>
        <family val="2"/>
      </rPr>
      <t>12</t>
    </r>
    <r>
      <rPr>
        <sz val="10"/>
        <color rgb="FF000000"/>
        <rFont val="宋体"/>
        <family val="3"/>
        <charset val="134"/>
      </rPr>
      <t>月</t>
    </r>
    <r>
      <rPr>
        <sz val="10"/>
        <color rgb="FF000000"/>
        <rFont val="Arial"/>
        <family val="2"/>
      </rPr>
      <t>31</t>
    </r>
    <r>
      <rPr>
        <sz val="10"/>
        <color rgb="FF000000"/>
        <rFont val="宋体"/>
        <family val="3"/>
        <charset val="134"/>
      </rPr>
      <t>日</t>
    </r>
    <r>
      <rPr>
        <sz val="10"/>
        <color rgb="FF000000"/>
        <rFont val="Arial"/>
        <family val="2"/>
      </rPr>
      <t>/2016</t>
    </r>
    <r>
      <rPr>
        <sz val="10"/>
        <color rgb="FF000000"/>
        <rFont val="宋体"/>
        <family val="3"/>
        <charset val="134"/>
      </rPr>
      <t>年</t>
    </r>
    <phoneticPr fontId="1" type="noConversion"/>
  </si>
  <si>
    <r>
      <t>2015</t>
    </r>
    <r>
      <rPr>
        <sz val="10"/>
        <color rgb="FF000000"/>
        <rFont val="宋体"/>
        <family val="3"/>
        <charset val="134"/>
      </rPr>
      <t>年</t>
    </r>
    <r>
      <rPr>
        <sz val="10"/>
        <color rgb="FF000000"/>
        <rFont val="Arial"/>
        <family val="2"/>
      </rPr>
      <t>12</t>
    </r>
    <r>
      <rPr>
        <sz val="10"/>
        <color rgb="FF000000"/>
        <rFont val="宋体"/>
        <family val="3"/>
        <charset val="134"/>
      </rPr>
      <t>月</t>
    </r>
    <r>
      <rPr>
        <sz val="10"/>
        <color rgb="FF000000"/>
        <rFont val="Arial"/>
        <family val="2"/>
      </rPr>
      <t>31</t>
    </r>
    <r>
      <rPr>
        <sz val="10"/>
        <color rgb="FF000000"/>
        <rFont val="宋体"/>
        <family val="3"/>
        <charset val="134"/>
      </rPr>
      <t>日</t>
    </r>
    <r>
      <rPr>
        <sz val="10"/>
        <color rgb="FF000000"/>
        <rFont val="Arial"/>
        <family val="2"/>
      </rPr>
      <t>/2015</t>
    </r>
    <r>
      <rPr>
        <sz val="10"/>
        <color rgb="FF000000"/>
        <rFont val="宋体"/>
        <family val="3"/>
        <charset val="134"/>
      </rPr>
      <t>年</t>
    </r>
    <phoneticPr fontId="1" type="noConversion"/>
  </si>
  <si>
    <r>
      <rPr>
        <sz val="10"/>
        <rFont val="宋体"/>
        <family val="3"/>
        <charset val="134"/>
      </rPr>
      <t>增减</t>
    </r>
    <r>
      <rPr>
        <sz val="10"/>
        <rFont val="Arial"/>
        <family val="2"/>
      </rPr>
      <t>(%)</t>
    </r>
    <phoneticPr fontId="1" type="noConversion"/>
  </si>
  <si>
    <r>
      <rPr>
        <sz val="10"/>
        <color rgb="FF000000"/>
        <rFont val="宋体"/>
        <family val="3"/>
        <charset val="134"/>
      </rPr>
      <t>合计</t>
    </r>
  </si>
  <si>
    <r>
      <t>(</t>
    </r>
    <r>
      <rPr>
        <sz val="10"/>
        <color theme="1"/>
        <rFont val="宋体"/>
        <family val="3"/>
        <charset val="134"/>
      </rPr>
      <t>人民币百万元）</t>
    </r>
    <phoneticPr fontId="1" type="noConversion"/>
  </si>
  <si>
    <t>NA</t>
    <phoneticPr fontId="1" type="noConversion"/>
  </si>
  <si>
    <r>
      <rPr>
        <sz val="10"/>
        <color theme="1"/>
        <rFont val="宋体"/>
        <family val="3"/>
        <charset val="134"/>
      </rPr>
      <t>分部净资产</t>
    </r>
    <phoneticPr fontId="1" type="noConversion"/>
  </si>
  <si>
    <r>
      <rPr>
        <b/>
        <sz val="10"/>
        <color rgb="FF000000"/>
        <rFont val="宋体"/>
        <family val="3"/>
        <charset val="134"/>
      </rPr>
      <t>客户数量（千）</t>
    </r>
  </si>
  <si>
    <r>
      <rPr>
        <sz val="10"/>
        <color rgb="FF000000"/>
        <rFont val="宋体"/>
        <family val="3"/>
        <charset val="134"/>
      </rPr>
      <t>个人</t>
    </r>
  </si>
  <si>
    <r>
      <t> </t>
    </r>
    <r>
      <rPr>
        <sz val="10"/>
        <color rgb="FF000000"/>
        <rFont val="宋体"/>
        <family val="3"/>
        <charset val="134"/>
      </rPr>
      <t>其中：投保人客户</t>
    </r>
  </si>
  <si>
    <r>
      <rPr>
        <sz val="10"/>
        <color rgb="FF000000"/>
        <rFont val="宋体"/>
        <family val="3"/>
        <charset val="134"/>
      </rPr>
      <t>公司</t>
    </r>
  </si>
  <si>
    <r>
      <rPr>
        <b/>
        <sz val="10"/>
        <color rgb="FF000000"/>
        <rFont val="宋体"/>
        <family val="3"/>
        <charset val="134"/>
      </rPr>
      <t>分销网络</t>
    </r>
  </si>
  <si>
    <r>
      <rPr>
        <sz val="10"/>
        <color rgb="FF000000"/>
        <rFont val="宋体"/>
        <family val="3"/>
        <charset val="134"/>
      </rPr>
      <t>个人寿险销售代理人数量</t>
    </r>
  </si>
  <si>
    <r>
      <rPr>
        <sz val="10"/>
        <color rgb="FF000000"/>
        <rFont val="宋体"/>
        <family val="3"/>
        <charset val="134"/>
      </rPr>
      <t>团体保险销售代表数量</t>
    </r>
  </si>
  <si>
    <r>
      <rPr>
        <sz val="10"/>
        <color rgb="FF000000"/>
        <rFont val="宋体"/>
        <family val="3"/>
        <charset val="134"/>
      </rPr>
      <t>银保客户经理数量</t>
    </r>
  </si>
  <si>
    <r>
      <rPr>
        <sz val="10"/>
        <color rgb="FF000000"/>
        <rFont val="宋体"/>
        <family val="3"/>
        <charset val="134"/>
      </rPr>
      <t>电销坐席数量</t>
    </r>
  </si>
  <si>
    <r>
      <rPr>
        <b/>
        <sz val="10"/>
        <color rgb="FF000000"/>
        <rFont val="宋体"/>
        <family val="3"/>
        <charset val="134"/>
      </rPr>
      <t>代理人产能</t>
    </r>
  </si>
  <si>
    <r>
      <rPr>
        <b/>
        <sz val="10"/>
        <color rgb="FF000000"/>
        <rFont val="宋体"/>
        <family val="3"/>
        <charset val="134"/>
      </rPr>
      <t>保单继续率</t>
    </r>
    <r>
      <rPr>
        <b/>
        <sz val="10"/>
        <color rgb="FF000000"/>
        <rFont val="Arial"/>
        <family val="2"/>
      </rPr>
      <t>(%)</t>
    </r>
  </si>
  <si>
    <r>
      <t>13</t>
    </r>
    <r>
      <rPr>
        <sz val="10"/>
        <color rgb="FF000000"/>
        <rFont val="宋体"/>
        <family val="3"/>
        <charset val="134"/>
      </rPr>
      <t>个月</t>
    </r>
  </si>
  <si>
    <r>
      <t>25</t>
    </r>
    <r>
      <rPr>
        <sz val="10"/>
        <color rgb="FF000000"/>
        <rFont val="宋体"/>
        <family val="3"/>
        <charset val="134"/>
      </rPr>
      <t>个月</t>
    </r>
  </si>
  <si>
    <r>
      <rPr>
        <sz val="10"/>
        <color rgb="FF000000"/>
        <rFont val="宋体"/>
        <family val="3"/>
        <charset val="134"/>
      </rPr>
      <t>净投资收益率</t>
    </r>
    <r>
      <rPr>
        <sz val="10"/>
        <color rgb="FF000000"/>
        <rFont val="Arial"/>
        <family val="2"/>
      </rPr>
      <t>(%)</t>
    </r>
  </si>
  <si>
    <r>
      <rPr>
        <sz val="10"/>
        <color rgb="FF000000"/>
        <rFont val="宋体"/>
        <family val="3"/>
        <charset val="134"/>
      </rPr>
      <t>总投资收益率</t>
    </r>
    <r>
      <rPr>
        <sz val="10"/>
        <color rgb="FF000000"/>
        <rFont val="Arial"/>
        <family val="2"/>
      </rPr>
      <t>(%)</t>
    </r>
  </si>
  <si>
    <r>
      <rPr>
        <sz val="10"/>
        <color rgb="FF000000"/>
        <rFont val="宋体"/>
        <family val="3"/>
        <charset val="134"/>
      </rPr>
      <t>退保率</t>
    </r>
    <r>
      <rPr>
        <sz val="10"/>
        <color rgb="FF000000"/>
        <rFont val="Arial"/>
        <family val="2"/>
      </rPr>
      <t>(%)</t>
    </r>
    <r>
      <rPr>
        <vertAlign val="superscript"/>
        <sz val="10"/>
        <color rgb="FF000000"/>
        <rFont val="Arial"/>
        <family val="2"/>
      </rPr>
      <t>(2)</t>
    </r>
  </si>
  <si>
    <r>
      <rPr>
        <sz val="10"/>
        <color theme="1"/>
        <rFont val="宋体"/>
        <family val="3"/>
        <charset val="134"/>
      </rPr>
      <t>净投资收益</t>
    </r>
    <phoneticPr fontId="1" type="noConversion"/>
  </si>
  <si>
    <r>
      <rPr>
        <sz val="10"/>
        <color theme="1"/>
        <rFont val="宋体"/>
        <family val="3"/>
        <charset val="134"/>
      </rPr>
      <t>上升</t>
    </r>
    <r>
      <rPr>
        <sz val="10"/>
        <color theme="1"/>
        <rFont val="Arial"/>
        <family val="2"/>
      </rPr>
      <t>0.3</t>
    </r>
    <r>
      <rPr>
        <sz val="10"/>
        <color theme="1"/>
        <rFont val="宋体"/>
        <family val="3"/>
        <charset val="134"/>
      </rPr>
      <t>个百分点</t>
    </r>
    <phoneticPr fontId="1" type="noConversion"/>
  </si>
  <si>
    <r>
      <rPr>
        <sz val="10"/>
        <color theme="1"/>
        <rFont val="宋体"/>
        <family val="3"/>
        <charset val="134"/>
      </rPr>
      <t>总投资收益</t>
    </r>
    <phoneticPr fontId="1" type="noConversion"/>
  </si>
  <si>
    <r>
      <rPr>
        <sz val="10"/>
        <color theme="1"/>
        <rFont val="宋体"/>
        <family val="3"/>
        <charset val="134"/>
      </rPr>
      <t>下降</t>
    </r>
    <r>
      <rPr>
        <sz val="10"/>
        <color theme="1"/>
        <rFont val="Arial"/>
        <family val="2"/>
      </rPr>
      <t>2.7</t>
    </r>
    <r>
      <rPr>
        <sz val="10"/>
        <color theme="1"/>
        <rFont val="宋体"/>
        <family val="3"/>
        <charset val="134"/>
      </rPr>
      <t>个百分点</t>
    </r>
    <phoneticPr fontId="1" type="noConversion"/>
  </si>
  <si>
    <r>
      <rPr>
        <sz val="10"/>
        <color theme="1"/>
        <rFont val="宋体"/>
        <family val="3"/>
        <charset val="134"/>
      </rPr>
      <t>下降</t>
    </r>
    <r>
      <rPr>
        <sz val="10"/>
        <color theme="1"/>
        <rFont val="Arial"/>
        <family val="2"/>
      </rPr>
      <t>0.4</t>
    </r>
    <r>
      <rPr>
        <sz val="10"/>
        <color theme="1"/>
        <rFont val="宋体"/>
        <family val="3"/>
        <charset val="134"/>
      </rPr>
      <t>个百分点</t>
    </r>
    <phoneticPr fontId="1" type="noConversion"/>
  </si>
  <si>
    <r>
      <rPr>
        <sz val="10"/>
        <rFont val="PMingLiU"/>
        <family val="1"/>
        <charset val="136"/>
      </rPr>
      <t>一年新业务价值</t>
    </r>
    <phoneticPr fontId="1" type="noConversion"/>
  </si>
  <si>
    <r>
      <rPr>
        <sz val="10"/>
        <rFont val="PMingLiU"/>
        <family val="1"/>
        <charset val="136"/>
      </rPr>
      <t>代理人渠道新业务价值</t>
    </r>
    <phoneticPr fontId="1" type="noConversion"/>
  </si>
  <si>
    <r>
      <rPr>
        <sz val="10"/>
        <color rgb="FF000000"/>
        <rFont val="宋体"/>
        <family val="3"/>
        <charset val="134"/>
      </rPr>
      <t>代理人首年规模保费（元／人均每月）</t>
    </r>
    <phoneticPr fontId="1" type="noConversion"/>
  </si>
  <si>
    <r>
      <rPr>
        <sz val="10"/>
        <color theme="1"/>
        <rFont val="宋体"/>
        <family val="3"/>
        <charset val="134"/>
      </rPr>
      <t>代理人每月人均收入（人民币元）</t>
    </r>
    <phoneticPr fontId="1" type="noConversion"/>
  </si>
  <si>
    <r>
      <rPr>
        <sz val="10"/>
        <color rgb="FF000000"/>
        <rFont val="宋体"/>
        <family val="3"/>
        <charset val="134"/>
      </rPr>
      <t>代理人个险新保单件数（件／人均每月）</t>
    </r>
    <phoneticPr fontId="1" type="noConversion"/>
  </si>
  <si>
    <r>
      <rPr>
        <sz val="10"/>
        <color theme="1"/>
        <rFont val="宋体"/>
        <family val="3"/>
        <charset val="134"/>
      </rPr>
      <t>上升</t>
    </r>
    <r>
      <rPr>
        <sz val="10"/>
        <color theme="1"/>
        <rFont val="Arial"/>
        <family val="2"/>
      </rPr>
      <t>0.5</t>
    </r>
    <r>
      <rPr>
        <sz val="10"/>
        <color theme="1"/>
        <rFont val="宋体"/>
        <family val="3"/>
        <charset val="134"/>
      </rPr>
      <t>个百分点</t>
    </r>
    <phoneticPr fontId="1" type="noConversion"/>
  </si>
  <si>
    <r>
      <rPr>
        <sz val="10"/>
        <color theme="1"/>
        <rFont val="宋体"/>
        <family val="3"/>
        <charset val="134"/>
      </rPr>
      <t>上升</t>
    </r>
    <r>
      <rPr>
        <sz val="10"/>
        <color theme="1"/>
        <rFont val="Arial"/>
        <family val="2"/>
      </rPr>
      <t>0.1</t>
    </r>
    <r>
      <rPr>
        <sz val="10"/>
        <color theme="1"/>
        <rFont val="宋体"/>
        <family val="3"/>
        <charset val="134"/>
      </rPr>
      <t>个百分点</t>
    </r>
    <phoneticPr fontId="1" type="noConversion"/>
  </si>
  <si>
    <r>
      <rPr>
        <sz val="10"/>
        <color theme="1"/>
        <rFont val="宋体"/>
        <family val="3"/>
        <charset val="134"/>
      </rPr>
      <t>上升</t>
    </r>
    <r>
      <rPr>
        <sz val="10"/>
        <color theme="1"/>
        <rFont val="Arial"/>
        <family val="2"/>
      </rPr>
      <t>6.2</t>
    </r>
    <r>
      <rPr>
        <sz val="10"/>
        <color theme="1"/>
        <rFont val="宋体"/>
        <family val="3"/>
        <charset val="134"/>
      </rPr>
      <t>个百分点</t>
    </r>
    <phoneticPr fontId="1" type="noConversion"/>
  </si>
  <si>
    <r>
      <rPr>
        <sz val="10"/>
        <color theme="1"/>
        <rFont val="宋体"/>
        <family val="3"/>
        <charset val="134"/>
      </rPr>
      <t>上升</t>
    </r>
    <r>
      <rPr>
        <sz val="10"/>
        <color theme="1"/>
        <rFont val="Arial"/>
        <family val="2"/>
      </rPr>
      <t>5.5</t>
    </r>
    <r>
      <rPr>
        <sz val="10"/>
        <color theme="1"/>
        <rFont val="宋体"/>
        <family val="3"/>
        <charset val="134"/>
      </rPr>
      <t>个百分点</t>
    </r>
    <phoneticPr fontId="1" type="noConversion"/>
  </si>
  <si>
    <r>
      <rPr>
        <outline/>
        <sz val="10"/>
        <color rgb="FF000000"/>
        <rFont val="宋体"/>
        <family val="3"/>
        <charset val="134"/>
      </rPr>
      <t>金管家</t>
    </r>
    <r>
      <rPr>
        <outline/>
        <sz val="10"/>
        <color rgb="FF000000"/>
        <rFont val="Arial"/>
        <family val="2"/>
      </rPr>
      <t>APP</t>
    </r>
    <r>
      <rPr>
        <outline/>
        <sz val="10"/>
        <color rgb="FF000000"/>
        <rFont val="宋体"/>
        <family val="3"/>
        <charset val="134"/>
      </rPr>
      <t>注册用户数（万人）</t>
    </r>
    <phoneticPr fontId="1" type="noConversion"/>
  </si>
  <si>
    <r>
      <rPr>
        <outline/>
        <sz val="10"/>
        <color rgb="FF000000"/>
        <rFont val="宋体"/>
        <family val="3"/>
        <charset val="134"/>
      </rPr>
      <t>金管家</t>
    </r>
    <r>
      <rPr>
        <outline/>
        <sz val="10"/>
        <color rgb="FF000000"/>
        <rFont val="Arial"/>
        <family val="2"/>
      </rPr>
      <t>APP</t>
    </r>
    <r>
      <rPr>
        <outline/>
        <sz val="10"/>
        <color rgb="FF000000"/>
        <rFont val="宋体"/>
        <family val="3"/>
        <charset val="134"/>
      </rPr>
      <t>月均活跃度</t>
    </r>
    <phoneticPr fontId="1" type="noConversion"/>
  </si>
  <si>
    <r>
      <rPr>
        <sz val="10"/>
        <rFont val="宋体"/>
        <family val="3"/>
        <charset val="134"/>
      </rPr>
      <t>企业年金受托管理业务缴费</t>
    </r>
  </si>
  <si>
    <r>
      <rPr>
        <sz val="10"/>
        <rFont val="宋体"/>
        <family val="3"/>
        <charset val="134"/>
      </rPr>
      <t>企业年金投资管理业务缴费</t>
    </r>
  </si>
  <si>
    <r>
      <rPr>
        <sz val="10"/>
        <rFont val="宋体"/>
        <family val="3"/>
        <charset val="134"/>
      </rPr>
      <t>养老保障及其他委托管理业务缴费</t>
    </r>
  </si>
  <si>
    <r>
      <rPr>
        <sz val="10"/>
        <rFont val="宋体"/>
        <family val="3"/>
        <charset val="134"/>
      </rPr>
      <t>企业年金受托管理资产</t>
    </r>
  </si>
  <si>
    <r>
      <rPr>
        <sz val="10"/>
        <rFont val="宋体"/>
        <family val="3"/>
        <charset val="134"/>
      </rPr>
      <t>企业年金投资管理资产</t>
    </r>
  </si>
  <si>
    <r>
      <rPr>
        <sz val="10"/>
        <rFont val="宋体"/>
        <family val="3"/>
        <charset val="134"/>
      </rPr>
      <t>养老保障及其他委托管理资产</t>
    </r>
  </si>
  <si>
    <r>
      <rPr>
        <sz val="10"/>
        <color rgb="FF000000"/>
        <rFont val="宋体"/>
        <family val="3"/>
        <charset val="134"/>
      </rPr>
      <t>综合偿付能力充足率</t>
    </r>
    <r>
      <rPr>
        <sz val="10"/>
        <color rgb="FF000000"/>
        <rFont val="Arial"/>
        <family val="2"/>
      </rPr>
      <t>(%)</t>
    </r>
    <phoneticPr fontId="1" type="noConversion"/>
  </si>
  <si>
    <r>
      <rPr>
        <sz val="10"/>
        <color rgb="FF000000"/>
        <rFont val="宋体"/>
        <family val="3"/>
        <charset val="134"/>
      </rPr>
      <t>核心偿付能力充足率</t>
    </r>
    <r>
      <rPr>
        <sz val="10"/>
        <color rgb="FF000000"/>
        <rFont val="Arial"/>
        <family val="2"/>
      </rPr>
      <t>(%)</t>
    </r>
    <phoneticPr fontId="1" type="noConversion"/>
  </si>
  <si>
    <t>172,919             48,343</t>
  </si>
  <si>
    <t>净利润</t>
    <phoneticPr fontId="1" type="noConversion"/>
  </si>
  <si>
    <t>6.3.1</t>
    <phoneticPr fontId="1" type="noConversion"/>
  </si>
  <si>
    <t>6.3.2</t>
    <phoneticPr fontId="1" type="noConversion"/>
  </si>
  <si>
    <t>净资产</t>
    <phoneticPr fontId="1" type="noConversion"/>
  </si>
  <si>
    <r>
      <rPr>
        <sz val="10"/>
        <color rgb="FF000000"/>
        <rFont val="宋体"/>
        <family val="3"/>
        <charset val="134"/>
      </rPr>
      <t>市场占有率</t>
    </r>
    <r>
      <rPr>
        <sz val="10"/>
        <color rgb="FF000000"/>
        <rFont val="Arial"/>
        <family val="2"/>
      </rPr>
      <t>(%)</t>
    </r>
    <phoneticPr fontId="1" type="noConversion"/>
  </si>
  <si>
    <r>
      <rPr>
        <sz val="20"/>
        <color theme="1" tint="0.249977111117893"/>
        <rFont val="宋体"/>
        <family val="3"/>
        <charset val="134"/>
      </rPr>
      <t>中国平安保险集团股份有限公司</t>
    </r>
    <phoneticPr fontId="1" type="noConversion"/>
  </si>
  <si>
    <r>
      <t>(</t>
    </r>
    <r>
      <rPr>
        <sz val="10"/>
        <color theme="1"/>
        <rFont val="宋体"/>
        <family val="3"/>
        <charset val="134"/>
      </rPr>
      <t>人民币百万元）</t>
    </r>
    <phoneticPr fontId="1" type="noConversion"/>
  </si>
  <si>
    <r>
      <t>2016</t>
    </r>
    <r>
      <rPr>
        <sz val="10"/>
        <color rgb="FF000000"/>
        <rFont val="宋体"/>
        <family val="3"/>
        <charset val="134"/>
      </rPr>
      <t>年</t>
    </r>
    <r>
      <rPr>
        <sz val="10"/>
        <color rgb="FF000000"/>
        <rFont val="Arial"/>
        <family val="2"/>
      </rPr>
      <t>12</t>
    </r>
    <r>
      <rPr>
        <sz val="10"/>
        <color rgb="FF000000"/>
        <rFont val="宋体"/>
        <family val="3"/>
        <charset val="134"/>
      </rPr>
      <t>月</t>
    </r>
    <r>
      <rPr>
        <sz val="10"/>
        <color rgb="FF000000"/>
        <rFont val="Arial"/>
        <family val="2"/>
      </rPr>
      <t>31</t>
    </r>
    <r>
      <rPr>
        <sz val="10"/>
        <color rgb="FF000000"/>
        <rFont val="宋体"/>
        <family val="3"/>
        <charset val="134"/>
      </rPr>
      <t>日</t>
    </r>
    <r>
      <rPr>
        <sz val="10"/>
        <color rgb="FF000000"/>
        <rFont val="Arial"/>
        <family val="2"/>
      </rPr>
      <t>/2016</t>
    </r>
    <r>
      <rPr>
        <sz val="10"/>
        <color rgb="FF000000"/>
        <rFont val="宋体"/>
        <family val="3"/>
        <charset val="134"/>
      </rPr>
      <t>年</t>
    </r>
    <phoneticPr fontId="1" type="noConversion"/>
  </si>
  <si>
    <r>
      <t>2015</t>
    </r>
    <r>
      <rPr>
        <sz val="10"/>
        <color rgb="FF000000"/>
        <rFont val="宋体"/>
        <family val="3"/>
        <charset val="134"/>
      </rPr>
      <t>年</t>
    </r>
    <r>
      <rPr>
        <sz val="10"/>
        <color rgb="FF000000"/>
        <rFont val="Arial"/>
        <family val="2"/>
      </rPr>
      <t>12</t>
    </r>
    <r>
      <rPr>
        <sz val="10"/>
        <color rgb="FF000000"/>
        <rFont val="宋体"/>
        <family val="3"/>
        <charset val="134"/>
      </rPr>
      <t>月</t>
    </r>
    <r>
      <rPr>
        <sz val="10"/>
        <color rgb="FF000000"/>
        <rFont val="Arial"/>
        <family val="2"/>
      </rPr>
      <t>31</t>
    </r>
    <r>
      <rPr>
        <sz val="10"/>
        <color rgb="FF000000"/>
        <rFont val="宋体"/>
        <family val="3"/>
        <charset val="134"/>
      </rPr>
      <t>日</t>
    </r>
    <r>
      <rPr>
        <sz val="10"/>
        <color rgb="FF000000"/>
        <rFont val="Arial"/>
        <family val="2"/>
      </rPr>
      <t>/2015</t>
    </r>
    <r>
      <rPr>
        <sz val="10"/>
        <color rgb="FF000000"/>
        <rFont val="宋体"/>
        <family val="3"/>
        <charset val="134"/>
      </rPr>
      <t>年</t>
    </r>
    <phoneticPr fontId="1" type="noConversion"/>
  </si>
  <si>
    <r>
      <rPr>
        <sz val="10"/>
        <rFont val="宋体"/>
        <family val="3"/>
        <charset val="134"/>
      </rPr>
      <t>增减</t>
    </r>
    <r>
      <rPr>
        <sz val="10"/>
        <rFont val="Arial"/>
        <family val="2"/>
      </rPr>
      <t>(%)</t>
    </r>
    <phoneticPr fontId="1" type="noConversion"/>
  </si>
  <si>
    <t>NA</t>
    <phoneticPr fontId="1" type="noConversion"/>
  </si>
  <si>
    <t>变动</t>
    <phoneticPr fontId="1" type="noConversion"/>
  </si>
  <si>
    <t>-</t>
    <phoneticPr fontId="1" type="noConversion"/>
  </si>
  <si>
    <t>(1)</t>
    <phoneticPr fontId="1" type="noConversion"/>
  </si>
  <si>
    <t>(2)</t>
  </si>
  <si>
    <t>(3)=(2)/(1)-1</t>
    <phoneticPr fontId="1" type="noConversion"/>
  </si>
  <si>
    <t>(4)</t>
  </si>
  <si>
    <t>(5)=(4)/(2)-1</t>
    <phoneticPr fontId="1" type="noConversion"/>
  </si>
  <si>
    <t>(6)</t>
  </si>
  <si>
    <t>(7)=(6)/(4)-1</t>
    <phoneticPr fontId="1" type="noConversion"/>
  </si>
  <si>
    <t>(8)=(6)/(2)-1</t>
    <phoneticPr fontId="1" type="noConversion"/>
  </si>
  <si>
    <r>
      <rPr>
        <b/>
        <sz val="10"/>
        <rFont val="宋体"/>
        <family val="3"/>
        <charset val="134"/>
      </rPr>
      <t>变动</t>
    </r>
    <phoneticPr fontId="1" type="noConversion"/>
  </si>
  <si>
    <t>剩余边际摊销变动</t>
    <phoneticPr fontId="1" type="noConversion"/>
  </si>
  <si>
    <r>
      <rPr>
        <sz val="10"/>
        <rFont val="宋体"/>
        <family val="3"/>
        <charset val="134"/>
      </rPr>
      <t>国债</t>
    </r>
    <r>
      <rPr>
        <sz val="10"/>
        <rFont val="Times New Roman"/>
        <family val="1"/>
      </rPr>
      <t>750</t>
    </r>
    <r>
      <rPr>
        <sz val="10"/>
        <rFont val="宋体"/>
        <family val="3"/>
        <charset val="134"/>
      </rPr>
      <t>天移动平均曲线下降</t>
    </r>
    <r>
      <rPr>
        <sz val="10"/>
        <rFont val="Times New Roman"/>
        <family val="1"/>
      </rPr>
      <t>100bps</t>
    </r>
    <phoneticPr fontId="1" type="noConversion"/>
  </si>
  <si>
    <r>
      <rPr>
        <b/>
        <sz val="11"/>
        <color theme="1"/>
        <rFont val="宋体"/>
        <family val="3"/>
        <charset val="134"/>
      </rPr>
      <t>寿险业务指标</t>
    </r>
    <phoneticPr fontId="1" type="noConversion"/>
  </si>
  <si>
    <r>
      <rPr>
        <sz val="10"/>
        <color rgb="FF000000"/>
        <rFont val="宋体"/>
        <family val="3"/>
        <charset val="134"/>
      </rPr>
      <t>分部资产</t>
    </r>
    <phoneticPr fontId="1" type="noConversion"/>
  </si>
  <si>
    <r>
      <rPr>
        <sz val="10"/>
        <color rgb="FF000000"/>
        <rFont val="宋体"/>
        <family val="3"/>
        <charset val="134"/>
      </rPr>
      <t>分部负债</t>
    </r>
    <phoneticPr fontId="1" type="noConversion"/>
  </si>
  <si>
    <r>
      <rPr>
        <b/>
        <sz val="11"/>
        <color theme="1"/>
        <rFont val="宋体"/>
        <family val="3"/>
        <charset val="134"/>
      </rPr>
      <t>平安寿险指标</t>
    </r>
    <phoneticPr fontId="1" type="noConversion"/>
  </si>
  <si>
    <r>
      <rPr>
        <sz val="10"/>
        <color rgb="FF000000"/>
        <rFont val="宋体"/>
        <family val="3"/>
        <charset val="134"/>
      </rPr>
      <t>原保险保费收入</t>
    </r>
    <phoneticPr fontId="1" type="noConversion"/>
  </si>
  <si>
    <r>
      <rPr>
        <b/>
        <sz val="9"/>
        <color rgb="FF000000"/>
        <rFont val="宋体"/>
        <family val="3"/>
        <charset val="134"/>
      </rPr>
      <t>个人业务</t>
    </r>
  </si>
  <si>
    <r>
      <t> </t>
    </r>
    <r>
      <rPr>
        <b/>
        <sz val="9"/>
        <color rgb="FF000000"/>
        <rFont val="宋体"/>
        <family val="3"/>
        <charset val="134"/>
      </rPr>
      <t>新业务</t>
    </r>
  </si>
  <si>
    <r>
      <t>  </t>
    </r>
    <r>
      <rPr>
        <sz val="9"/>
        <color rgb="FF000000"/>
        <rFont val="宋体"/>
        <family val="3"/>
        <charset val="134"/>
      </rPr>
      <t>代理人渠道</t>
    </r>
  </si>
  <si>
    <r>
      <t>   </t>
    </r>
    <r>
      <rPr>
        <sz val="9"/>
        <color rgb="FF000000"/>
        <rFont val="宋体"/>
        <family val="3"/>
        <charset val="134"/>
      </rPr>
      <t>其中：期缴保费</t>
    </r>
  </si>
  <si>
    <r>
      <t>  </t>
    </r>
    <r>
      <rPr>
        <sz val="9"/>
        <color rgb="FF000000"/>
        <rFont val="宋体"/>
        <family val="3"/>
        <charset val="134"/>
      </rPr>
      <t>银保渠道</t>
    </r>
  </si>
  <si>
    <r>
      <t>  </t>
    </r>
    <r>
      <rPr>
        <sz val="9"/>
        <color rgb="FF000000"/>
        <rFont val="宋体"/>
        <family val="3"/>
        <charset val="134"/>
      </rPr>
      <t>电销、互联网及其他</t>
    </r>
  </si>
  <si>
    <r>
      <t>  </t>
    </r>
    <r>
      <rPr>
        <b/>
        <sz val="9"/>
        <color rgb="FF000000"/>
        <rFont val="宋体"/>
        <family val="3"/>
        <charset val="134"/>
      </rPr>
      <t>新业务小计</t>
    </r>
  </si>
  <si>
    <r>
      <t> </t>
    </r>
    <r>
      <rPr>
        <b/>
        <sz val="9"/>
        <color rgb="FF000000"/>
        <rFont val="宋体"/>
        <family val="3"/>
        <charset val="134"/>
      </rPr>
      <t>续期业务</t>
    </r>
  </si>
  <si>
    <r>
      <t>  </t>
    </r>
    <r>
      <rPr>
        <b/>
        <sz val="9"/>
        <color rgb="FF000000"/>
        <rFont val="宋体"/>
        <family val="3"/>
        <charset val="134"/>
      </rPr>
      <t>续期业务小计</t>
    </r>
  </si>
  <si>
    <r>
      <rPr>
        <b/>
        <sz val="9"/>
        <color rgb="FF000000"/>
        <rFont val="宋体"/>
        <family val="3"/>
        <charset val="134"/>
      </rPr>
      <t>个人业务合计</t>
    </r>
  </si>
  <si>
    <r>
      <rPr>
        <b/>
        <sz val="9"/>
        <color rgb="FF000000"/>
        <rFont val="宋体"/>
        <family val="3"/>
        <charset val="134"/>
      </rPr>
      <t>团体业务</t>
    </r>
  </si>
  <si>
    <r>
      <rPr>
        <b/>
        <sz val="9"/>
        <color rgb="FF000000"/>
        <rFont val="宋体"/>
        <family val="3"/>
        <charset val="134"/>
      </rPr>
      <t>合计</t>
    </r>
  </si>
  <si>
    <r>
      <rPr>
        <b/>
        <sz val="11"/>
        <color theme="1"/>
        <rFont val="宋体"/>
        <family val="3"/>
        <charset val="134"/>
      </rPr>
      <t>平安养老险指标</t>
    </r>
    <phoneticPr fontId="1" type="noConversion"/>
  </si>
  <si>
    <r>
      <rPr>
        <sz val="10"/>
        <rFont val="宋体"/>
        <family val="3"/>
        <charset val="134"/>
      </rPr>
      <t>（人民币百万元）</t>
    </r>
  </si>
  <si>
    <t>核心资本</t>
    <phoneticPr fontId="1" type="noConversion"/>
  </si>
  <si>
    <t>总资产</t>
    <phoneticPr fontId="1" type="noConversion"/>
  </si>
  <si>
    <t>实际资本</t>
    <phoneticPr fontId="1" type="noConversion"/>
  </si>
  <si>
    <t>最低资本</t>
    <phoneticPr fontId="1" type="noConversion"/>
  </si>
  <si>
    <r>
      <rPr>
        <b/>
        <sz val="9"/>
        <color rgb="FF000000"/>
        <rFont val="宋体"/>
        <family val="3"/>
        <charset val="134"/>
      </rPr>
      <t>规模保费</t>
    </r>
  </si>
  <si>
    <r>
      <rPr>
        <b/>
        <sz val="9"/>
        <color rgb="FF000000"/>
        <rFont val="宋体"/>
        <family val="3"/>
        <charset val="134"/>
      </rPr>
      <t>保费收入</t>
    </r>
  </si>
  <si>
    <r>
      <rPr>
        <b/>
        <sz val="9"/>
        <color rgb="FF000000"/>
        <rFont val="宋体"/>
        <family val="3"/>
        <charset val="134"/>
      </rPr>
      <t>（人民币百万元）</t>
    </r>
  </si>
  <si>
    <r>
      <t>2016</t>
    </r>
    <r>
      <rPr>
        <b/>
        <sz val="9"/>
        <color rgb="FF000000"/>
        <rFont val="宋体"/>
        <family val="3"/>
        <charset val="134"/>
      </rPr>
      <t>年</t>
    </r>
  </si>
  <si>
    <r>
      <t>2015</t>
    </r>
    <r>
      <rPr>
        <sz val="9"/>
        <color rgb="FF000000"/>
        <rFont val="宋体"/>
        <family val="3"/>
        <charset val="134"/>
      </rPr>
      <t>年</t>
    </r>
  </si>
  <si>
    <r>
      <t>(</t>
    </r>
    <r>
      <rPr>
        <b/>
        <sz val="10"/>
        <rFont val="宋体"/>
        <family val="3"/>
        <charset val="134"/>
      </rPr>
      <t>人民币百万元</t>
    </r>
    <r>
      <rPr>
        <b/>
        <sz val="10"/>
        <rFont val="Arial"/>
        <family val="2"/>
      </rPr>
      <t>)</t>
    </r>
    <phoneticPr fontId="1" type="noConversion"/>
  </si>
  <si>
    <t>保险业务收入</t>
    <phoneticPr fontId="1" type="noConversion"/>
  </si>
  <si>
    <t>减：分出保费</t>
    <phoneticPr fontId="1" type="noConversion"/>
  </si>
  <si>
    <t>提取未到期责任准备金</t>
    <phoneticPr fontId="1" type="noConversion"/>
  </si>
  <si>
    <t>已赚保费</t>
    <phoneticPr fontId="1" type="noConversion"/>
  </si>
  <si>
    <t>银行业务利息净收入</t>
    <phoneticPr fontId="1" type="noConversion"/>
  </si>
  <si>
    <t xml:space="preserve">        其中：分部间银行业务利息净收入</t>
    <phoneticPr fontId="1" type="noConversion"/>
  </si>
  <si>
    <t>非保险业务手续费及佣金净收入</t>
    <phoneticPr fontId="1" type="noConversion"/>
  </si>
  <si>
    <t xml:space="preserve">        其中：分部间非保险业务手续费及佣金净收入</t>
    <phoneticPr fontId="1" type="noConversion"/>
  </si>
  <si>
    <t>投资收益</t>
    <phoneticPr fontId="1" type="noConversion"/>
  </si>
  <si>
    <t>公允价值变动收益</t>
    <phoneticPr fontId="1" type="noConversion"/>
  </si>
  <si>
    <t>汇兑收益/(损失)</t>
    <phoneticPr fontId="1" type="noConversion"/>
  </si>
  <si>
    <t>其它业务收入</t>
    <phoneticPr fontId="1" type="noConversion"/>
  </si>
  <si>
    <t xml:space="preserve">        其中：分部间其它业务收入</t>
    <phoneticPr fontId="1" type="noConversion"/>
  </si>
  <si>
    <t>退保金</t>
    <phoneticPr fontId="1" type="noConversion"/>
  </si>
  <si>
    <t>保险合同赔付支出</t>
    <phoneticPr fontId="1" type="noConversion"/>
  </si>
  <si>
    <t>减：摊回保险合同赔付支出</t>
    <phoneticPr fontId="1" type="noConversion"/>
  </si>
  <si>
    <t>提取保险责任准备金</t>
    <phoneticPr fontId="1" type="noConversion"/>
  </si>
  <si>
    <t>减：摊回保险责任准备金</t>
    <phoneticPr fontId="1" type="noConversion"/>
  </si>
  <si>
    <t>保单红利支出</t>
    <phoneticPr fontId="1" type="noConversion"/>
  </si>
  <si>
    <t>分保费用</t>
    <phoneticPr fontId="1" type="noConversion"/>
  </si>
  <si>
    <t>保险业务手续费及佣金支出</t>
    <phoneticPr fontId="1" type="noConversion"/>
  </si>
  <si>
    <t>税金及附加</t>
    <phoneticPr fontId="1" type="noConversion"/>
  </si>
  <si>
    <t>业务及管理费</t>
    <phoneticPr fontId="1" type="noConversion"/>
  </si>
  <si>
    <t>减：摊回分保费用</t>
    <phoneticPr fontId="1" type="noConversion"/>
  </si>
  <si>
    <t>财务费用</t>
    <phoneticPr fontId="1" type="noConversion"/>
  </si>
  <si>
    <t>其它业务成本</t>
    <phoneticPr fontId="1" type="noConversion"/>
  </si>
  <si>
    <t>资产减值损失</t>
    <phoneticPr fontId="1" type="noConversion"/>
  </si>
  <si>
    <t>营业支出合计</t>
    <phoneticPr fontId="1" type="noConversion"/>
  </si>
  <si>
    <t>营业利润</t>
    <phoneticPr fontId="1" type="noConversion"/>
  </si>
  <si>
    <t>加：营业外收入</t>
    <phoneticPr fontId="1" type="noConversion"/>
  </si>
  <si>
    <t>减：营业外支出</t>
    <phoneticPr fontId="1" type="noConversion"/>
  </si>
  <si>
    <t>利润总额</t>
    <phoneticPr fontId="1" type="noConversion"/>
  </si>
  <si>
    <t>减：所得税费用</t>
    <phoneticPr fontId="1" type="noConversion"/>
  </si>
  <si>
    <t>货币资金</t>
    <phoneticPr fontId="1" type="noConversion"/>
  </si>
  <si>
    <t>拆出资金</t>
    <phoneticPr fontId="1" type="noConversion"/>
  </si>
  <si>
    <t>以公允价值计量且其变动计入当期损益的金融资产</t>
    <phoneticPr fontId="1" type="noConversion"/>
  </si>
  <si>
    <t>买入返售金融资产</t>
    <phoneticPr fontId="1" type="noConversion"/>
  </si>
  <si>
    <t>发放贷款及垫款</t>
    <phoneticPr fontId="1" type="noConversion"/>
  </si>
  <si>
    <t>应收账款</t>
    <phoneticPr fontId="1" type="noConversion"/>
  </si>
  <si>
    <t>定期存款</t>
    <phoneticPr fontId="1" type="noConversion"/>
  </si>
  <si>
    <t xml:space="preserve">可供出售金融资产 </t>
    <phoneticPr fontId="1" type="noConversion"/>
  </si>
  <si>
    <t>持有至到期投资</t>
    <phoneticPr fontId="1" type="noConversion"/>
  </si>
  <si>
    <t>应收款项类投资</t>
    <phoneticPr fontId="1" type="noConversion"/>
  </si>
  <si>
    <t>占合营企业与联营企业的权益</t>
    <phoneticPr fontId="1" type="noConversion"/>
  </si>
  <si>
    <t>其他</t>
    <phoneticPr fontId="1" type="noConversion"/>
  </si>
  <si>
    <t>长期应收款</t>
    <phoneticPr fontId="1" type="noConversion"/>
  </si>
  <si>
    <t>短期借款</t>
    <phoneticPr fontId="1" type="noConversion"/>
  </si>
  <si>
    <t>同业及其他金融机构存放款项</t>
    <phoneticPr fontId="1" type="noConversion"/>
  </si>
  <si>
    <t>卖出回购金融资产款</t>
    <phoneticPr fontId="1" type="noConversion"/>
  </si>
  <si>
    <t>吸收存款</t>
    <phoneticPr fontId="1" type="noConversion"/>
  </si>
  <si>
    <t>代理买卖证券款</t>
    <phoneticPr fontId="1" type="noConversion"/>
  </si>
  <si>
    <t>应付账款</t>
    <phoneticPr fontId="1" type="noConversion"/>
  </si>
  <si>
    <t>应付保单红利</t>
    <phoneticPr fontId="1" type="noConversion"/>
  </si>
  <si>
    <t>保户储金及投资款</t>
    <phoneticPr fontId="1" type="noConversion"/>
  </si>
  <si>
    <t>保险合同准备金</t>
    <phoneticPr fontId="1" type="noConversion"/>
  </si>
  <si>
    <t>长期借款</t>
    <phoneticPr fontId="1" type="noConversion"/>
  </si>
  <si>
    <t>应付债券</t>
    <phoneticPr fontId="1" type="noConversion"/>
  </si>
  <si>
    <t>资本性支出</t>
    <phoneticPr fontId="1" type="noConversion"/>
  </si>
  <si>
    <t>折旧和摊销费用</t>
    <phoneticPr fontId="1" type="noConversion"/>
  </si>
  <si>
    <t>折旧和摊销以外的非现金费用</t>
    <phoneticPr fontId="1" type="noConversion"/>
  </si>
  <si>
    <r>
      <rPr>
        <sz val="20"/>
        <rFont val="宋体"/>
        <family val="3"/>
        <charset val="134"/>
      </rPr>
      <t>中国平安保险集团股份有限公司</t>
    </r>
    <phoneticPr fontId="1" type="noConversion"/>
  </si>
  <si>
    <t>营业收入合计</t>
    <phoneticPr fontId="1" type="noConversion"/>
  </si>
  <si>
    <t>净利润</t>
    <phoneticPr fontId="1" type="noConversion"/>
  </si>
  <si>
    <t>分部资产合计</t>
    <phoneticPr fontId="1" type="noConversion"/>
  </si>
  <si>
    <t>分部负债合计</t>
    <phoneticPr fontId="1" type="noConversion"/>
  </si>
  <si>
    <t>分部资产：</t>
    <phoneticPr fontId="1" type="noConversion"/>
  </si>
  <si>
    <t>分部负债：</t>
    <phoneticPr fontId="1" type="noConversion"/>
  </si>
  <si>
    <t>其他披露：</t>
    <phoneticPr fontId="1" type="noConversion"/>
  </si>
  <si>
    <t>人寿保险</t>
    <phoneticPr fontId="1" type="noConversion"/>
  </si>
  <si>
    <t>财产保险</t>
    <phoneticPr fontId="1" type="noConversion"/>
  </si>
  <si>
    <t>银行</t>
    <phoneticPr fontId="1" type="noConversion"/>
  </si>
  <si>
    <t>信托</t>
    <phoneticPr fontId="1" type="noConversion"/>
  </si>
  <si>
    <t>证券</t>
    <phoneticPr fontId="1" type="noConversion"/>
  </si>
  <si>
    <t>总部</t>
    <phoneticPr fontId="1" type="noConversion"/>
  </si>
  <si>
    <t>其他</t>
    <phoneticPr fontId="1" type="noConversion"/>
  </si>
  <si>
    <t>抵消</t>
    <phoneticPr fontId="1" type="noConversion"/>
  </si>
  <si>
    <t xml:space="preserve">合计 </t>
    <phoneticPr fontId="1" type="noConversion"/>
  </si>
  <si>
    <r>
      <t xml:space="preserve">        </t>
    </r>
    <r>
      <rPr>
        <sz val="10"/>
        <color rgb="FF000000"/>
        <rFont val="宋体"/>
        <family val="3"/>
        <charset val="134"/>
      </rPr>
      <t>其中：占合营企业与联营企业的收益</t>
    </r>
    <r>
      <rPr>
        <sz val="10"/>
        <color rgb="FF000000"/>
        <rFont val="Arial"/>
        <family val="2"/>
      </rPr>
      <t>/(</t>
    </r>
    <r>
      <rPr>
        <sz val="10"/>
        <color rgb="FF000000"/>
        <rFont val="宋体"/>
        <family val="3"/>
        <charset val="134"/>
      </rPr>
      <t>损失</t>
    </r>
    <r>
      <rPr>
        <sz val="10"/>
        <color rgb="FF000000"/>
        <rFont val="Arial"/>
        <family val="2"/>
      </rPr>
      <t>)</t>
    </r>
    <phoneticPr fontId="1" type="noConversion"/>
  </si>
  <si>
    <r>
      <t xml:space="preserve">                  </t>
    </r>
    <r>
      <rPr>
        <sz val="10"/>
        <color rgb="FF000000"/>
        <rFont val="宋体"/>
        <family val="3"/>
        <charset val="134"/>
      </rPr>
      <t>分部间投资收益</t>
    </r>
    <phoneticPr fontId="1" type="noConversion"/>
  </si>
  <si>
    <t>保险业务收入</t>
    <phoneticPr fontId="1" type="noConversion"/>
  </si>
  <si>
    <t>减：分出保费</t>
    <phoneticPr fontId="1" type="noConversion"/>
  </si>
  <si>
    <t>提取未到期责任准备金</t>
    <phoneticPr fontId="1" type="noConversion"/>
  </si>
  <si>
    <t>已赚保费</t>
    <phoneticPr fontId="1" type="noConversion"/>
  </si>
  <si>
    <t>银行业务利息净收入</t>
    <phoneticPr fontId="1" type="noConversion"/>
  </si>
  <si>
    <t xml:space="preserve">        其中：分部间银行业务利息净收入</t>
    <phoneticPr fontId="1" type="noConversion"/>
  </si>
  <si>
    <t>非保险业务手续费及佣金净收入</t>
    <phoneticPr fontId="1" type="noConversion"/>
  </si>
  <si>
    <t xml:space="preserve">        其中：分部间非保险业务手续费及佣金净收入</t>
    <phoneticPr fontId="1" type="noConversion"/>
  </si>
  <si>
    <t>投资收益</t>
    <phoneticPr fontId="1" type="noConversion"/>
  </si>
  <si>
    <r>
      <t xml:space="preserve">       </t>
    </r>
    <r>
      <rPr>
        <sz val="10"/>
        <color theme="1"/>
        <rFont val="宋体"/>
        <family val="3"/>
        <charset val="134"/>
      </rPr>
      <t>其中：占合营企业与联营企业的收益</t>
    </r>
    <r>
      <rPr>
        <sz val="10"/>
        <color theme="1"/>
        <rFont val="Arial"/>
        <family val="2"/>
      </rPr>
      <t>/(</t>
    </r>
    <r>
      <rPr>
        <sz val="10"/>
        <color theme="1"/>
        <rFont val="宋体"/>
        <family val="3"/>
        <charset val="134"/>
      </rPr>
      <t>损失</t>
    </r>
    <r>
      <rPr>
        <sz val="10"/>
        <color theme="1"/>
        <rFont val="Arial"/>
        <family val="2"/>
      </rPr>
      <t>)</t>
    </r>
    <phoneticPr fontId="1" type="noConversion"/>
  </si>
  <si>
    <r>
      <t xml:space="preserve">                 </t>
    </r>
    <r>
      <rPr>
        <sz val="10"/>
        <color theme="1"/>
        <rFont val="宋体"/>
        <family val="3"/>
        <charset val="134"/>
      </rPr>
      <t>分部间投资收益</t>
    </r>
    <phoneticPr fontId="1" type="noConversion"/>
  </si>
  <si>
    <t>公允价值变动收益</t>
    <phoneticPr fontId="1" type="noConversion"/>
  </si>
  <si>
    <t>汇兑收益/(损失)</t>
    <phoneticPr fontId="1" type="noConversion"/>
  </si>
  <si>
    <t>其它业务收入</t>
    <phoneticPr fontId="1" type="noConversion"/>
  </si>
  <si>
    <t xml:space="preserve">        其中：分部间其它业务收入</t>
    <phoneticPr fontId="1" type="noConversion"/>
  </si>
  <si>
    <t>营业收入合计</t>
    <phoneticPr fontId="1" type="noConversion"/>
  </si>
  <si>
    <t>退保金</t>
    <phoneticPr fontId="1" type="noConversion"/>
  </si>
  <si>
    <t>保险合同赔付支出</t>
    <phoneticPr fontId="1" type="noConversion"/>
  </si>
  <si>
    <t>减：摊回保险合同赔付支出</t>
    <phoneticPr fontId="1" type="noConversion"/>
  </si>
  <si>
    <t>提取保险责任准备金</t>
    <phoneticPr fontId="1" type="noConversion"/>
  </si>
  <si>
    <t>减：摊回保险责任准备金</t>
    <phoneticPr fontId="1" type="noConversion"/>
  </si>
  <si>
    <t>保单红利支出</t>
    <phoneticPr fontId="1" type="noConversion"/>
  </si>
  <si>
    <t>分保费用</t>
    <phoneticPr fontId="1" type="noConversion"/>
  </si>
  <si>
    <t>保险业务手续费及佣金支出</t>
    <phoneticPr fontId="1" type="noConversion"/>
  </si>
  <si>
    <t>营业税金及附加</t>
    <phoneticPr fontId="1" type="noConversion"/>
  </si>
  <si>
    <t>业务及管理费</t>
    <phoneticPr fontId="1" type="noConversion"/>
  </si>
  <si>
    <t>减：摊回分保费用</t>
    <phoneticPr fontId="1" type="noConversion"/>
  </si>
  <si>
    <t>财务费用</t>
    <phoneticPr fontId="1" type="noConversion"/>
  </si>
  <si>
    <t>其它业务成本</t>
    <phoneticPr fontId="1" type="noConversion"/>
  </si>
  <si>
    <t>资产减值损失</t>
    <phoneticPr fontId="1" type="noConversion"/>
  </si>
  <si>
    <t>营业支出合计</t>
    <phoneticPr fontId="1" type="noConversion"/>
  </si>
  <si>
    <t>营业利润</t>
    <phoneticPr fontId="1" type="noConversion"/>
  </si>
  <si>
    <t>加：营业外收入</t>
    <phoneticPr fontId="1" type="noConversion"/>
  </si>
  <si>
    <t>减：营业外支出</t>
    <phoneticPr fontId="1" type="noConversion"/>
  </si>
  <si>
    <t>利润总额</t>
    <phoneticPr fontId="1" type="noConversion"/>
  </si>
  <si>
    <t>减：所得税费用</t>
    <phoneticPr fontId="1" type="noConversion"/>
  </si>
  <si>
    <t>净利润</t>
    <phoneticPr fontId="1" type="noConversion"/>
  </si>
  <si>
    <t>分部资产：</t>
    <phoneticPr fontId="1" type="noConversion"/>
  </si>
  <si>
    <t>货币资金</t>
    <phoneticPr fontId="1" type="noConversion"/>
  </si>
  <si>
    <t>拆出资金</t>
    <phoneticPr fontId="1" type="noConversion"/>
  </si>
  <si>
    <t>以公允价值计量且其变动计入当期损益的金融资产</t>
    <phoneticPr fontId="1" type="noConversion"/>
  </si>
  <si>
    <t>买入返售金融资产</t>
    <phoneticPr fontId="1" type="noConversion"/>
  </si>
  <si>
    <t>发放贷款及垫款</t>
    <phoneticPr fontId="1" type="noConversion"/>
  </si>
  <si>
    <t>应收账款</t>
    <phoneticPr fontId="1" type="noConversion"/>
  </si>
  <si>
    <t>定期存款</t>
    <phoneticPr fontId="1" type="noConversion"/>
  </si>
  <si>
    <t xml:space="preserve">可供出售金融资产 </t>
    <phoneticPr fontId="1" type="noConversion"/>
  </si>
  <si>
    <t>持有至到期投资</t>
    <phoneticPr fontId="1" type="noConversion"/>
  </si>
  <si>
    <t>应收款项类投资</t>
    <phoneticPr fontId="1" type="noConversion"/>
  </si>
  <si>
    <t>占合营企业与联营企业的权益</t>
    <phoneticPr fontId="1" type="noConversion"/>
  </si>
  <si>
    <t>其他</t>
    <phoneticPr fontId="1" type="noConversion"/>
  </si>
  <si>
    <t>长期应收款</t>
    <phoneticPr fontId="1" type="noConversion"/>
  </si>
  <si>
    <t>分部资产合计</t>
    <phoneticPr fontId="1" type="noConversion"/>
  </si>
  <si>
    <t>分部负债：</t>
    <phoneticPr fontId="1" type="noConversion"/>
  </si>
  <si>
    <t>短期借款</t>
    <phoneticPr fontId="1" type="noConversion"/>
  </si>
  <si>
    <t>同业及其他金融机构存放款项</t>
    <phoneticPr fontId="1" type="noConversion"/>
  </si>
  <si>
    <t>卖出回购金融资产款</t>
    <phoneticPr fontId="1" type="noConversion"/>
  </si>
  <si>
    <t>吸收存款</t>
    <phoneticPr fontId="1" type="noConversion"/>
  </si>
  <si>
    <t>代理买卖证券款</t>
    <phoneticPr fontId="1" type="noConversion"/>
  </si>
  <si>
    <t>应付账款</t>
    <phoneticPr fontId="1" type="noConversion"/>
  </si>
  <si>
    <t>应付保单红利</t>
    <phoneticPr fontId="1" type="noConversion"/>
  </si>
  <si>
    <t>保户储金及投资款</t>
    <phoneticPr fontId="1" type="noConversion"/>
  </si>
  <si>
    <t>保险合同准备金</t>
    <phoneticPr fontId="1" type="noConversion"/>
  </si>
  <si>
    <t>长期借款</t>
    <phoneticPr fontId="1" type="noConversion"/>
  </si>
  <si>
    <t>应付债券</t>
    <phoneticPr fontId="1" type="noConversion"/>
  </si>
  <si>
    <t>分部负债合计</t>
    <phoneticPr fontId="1" type="noConversion"/>
  </si>
  <si>
    <t>资本性支出</t>
    <phoneticPr fontId="1" type="noConversion"/>
  </si>
  <si>
    <t>折旧和摊销费用</t>
    <phoneticPr fontId="1" type="noConversion"/>
  </si>
  <si>
    <t>折旧和摊销以外的非现金费用</t>
    <phoneticPr fontId="1" type="noConversion"/>
  </si>
  <si>
    <t>分部报告</t>
    <phoneticPr fontId="1" type="noConversion"/>
  </si>
  <si>
    <t>于2016年12月31日及截至该日止年度的分部分析如下：</t>
    <phoneticPr fontId="1" type="noConversion"/>
  </si>
  <si>
    <r>
      <t>于</t>
    </r>
    <r>
      <rPr>
        <b/>
        <sz val="10"/>
        <color rgb="FF000000"/>
        <rFont val="Arial"/>
        <family val="2"/>
      </rPr>
      <t>2015</t>
    </r>
    <r>
      <rPr>
        <b/>
        <sz val="10"/>
        <color rgb="FF000000"/>
        <rFont val="宋体"/>
        <family val="3"/>
        <charset val="134"/>
      </rPr>
      <t>年</t>
    </r>
    <r>
      <rPr>
        <b/>
        <sz val="10"/>
        <color rgb="FF000000"/>
        <rFont val="Arial"/>
        <family val="2"/>
      </rPr>
      <t>12</t>
    </r>
    <r>
      <rPr>
        <b/>
        <sz val="10"/>
        <color rgb="FF000000"/>
        <rFont val="宋体"/>
        <family val="3"/>
        <charset val="134"/>
      </rPr>
      <t>月</t>
    </r>
    <r>
      <rPr>
        <b/>
        <sz val="10"/>
        <color rgb="FF000000"/>
        <rFont val="Arial"/>
        <family val="2"/>
      </rPr>
      <t>31</t>
    </r>
    <r>
      <rPr>
        <b/>
        <sz val="10"/>
        <color rgb="FF000000"/>
        <rFont val="宋体"/>
        <family val="3"/>
        <charset val="134"/>
      </rPr>
      <t>日及截至该日止年度的分部分析如下：</t>
    </r>
    <phoneticPr fontId="1" type="noConversion"/>
  </si>
  <si>
    <r>
      <rPr>
        <b/>
        <sz val="10"/>
        <rFont val="宋体"/>
        <family val="3"/>
        <charset val="134"/>
      </rPr>
      <t>（人民币百万元）</t>
    </r>
    <phoneticPr fontId="1" type="noConversion"/>
  </si>
  <si>
    <r>
      <rPr>
        <sz val="10"/>
        <rFont val="宋体"/>
        <family val="3"/>
        <charset val="134"/>
      </rPr>
      <t>变动</t>
    </r>
    <phoneticPr fontId="1" type="noConversion"/>
  </si>
  <si>
    <r>
      <t>2016</t>
    </r>
    <r>
      <rPr>
        <sz val="10"/>
        <rFont val="宋体"/>
        <family val="3"/>
        <charset val="134"/>
      </rPr>
      <t>年</t>
    </r>
  </si>
  <si>
    <r>
      <t>2015</t>
    </r>
    <r>
      <rPr>
        <sz val="10"/>
        <rFont val="宋体"/>
        <family val="3"/>
        <charset val="134"/>
      </rPr>
      <t>年</t>
    </r>
  </si>
  <si>
    <r>
      <t xml:space="preserve">  </t>
    </r>
    <r>
      <rPr>
        <b/>
        <sz val="10"/>
        <rFont val="宋体"/>
        <family val="3"/>
        <charset val="134"/>
      </rPr>
      <t>代理人渠道</t>
    </r>
  </si>
  <si>
    <r>
      <rPr>
        <b/>
        <sz val="10"/>
        <rFont val="宋体"/>
        <family val="3"/>
        <charset val="134"/>
      </rPr>
      <t>利差佔比</t>
    </r>
  </si>
  <si>
    <r>
      <rPr>
        <sz val="10"/>
        <rFont val="宋体"/>
        <family val="3"/>
        <charset val="134"/>
      </rPr>
      <t>基准投资收益率每年减少</t>
    </r>
    <r>
      <rPr>
        <sz val="10"/>
        <rFont val="Times New Roman"/>
        <family val="1"/>
      </rPr>
      <t>50</t>
    </r>
    <r>
      <rPr>
        <sz val="10"/>
        <rFont val="宋体"/>
        <family val="3"/>
        <charset val="134"/>
      </rPr>
      <t>个基点</t>
    </r>
    <phoneticPr fontId="1" type="noConversion"/>
  </si>
  <si>
    <r>
      <rPr>
        <sz val="10"/>
        <rFont val="宋体"/>
        <family val="3"/>
        <charset val="134"/>
      </rPr>
      <t>基准假设</t>
    </r>
    <phoneticPr fontId="1" type="noConversion"/>
  </si>
  <si>
    <t>-</t>
    <phoneticPr fontId="1" type="noConversion"/>
  </si>
  <si>
    <r>
      <rPr>
        <sz val="10"/>
        <rFont val="宋体"/>
        <family val="3"/>
        <charset val="134"/>
      </rPr>
      <t>维持费用上升</t>
    </r>
    <r>
      <rPr>
        <sz val="10"/>
        <rFont val="Times New Roman"/>
        <family val="1"/>
      </rPr>
      <t>10%</t>
    </r>
    <phoneticPr fontId="1" type="noConversion"/>
  </si>
  <si>
    <r>
      <rPr>
        <sz val="10"/>
        <rFont val="宋体"/>
        <family val="3"/>
        <charset val="134"/>
      </rPr>
      <t>客戶分紅比例增加</t>
    </r>
    <r>
      <rPr>
        <sz val="10"/>
        <rFont val="Times New Roman"/>
        <family val="1"/>
      </rPr>
      <t>5%</t>
    </r>
  </si>
  <si>
    <r>
      <rPr>
        <sz val="10"/>
        <rFont val="宋体"/>
        <family val="3"/>
        <charset val="134"/>
      </rPr>
      <t>有效业务价值</t>
    </r>
    <phoneticPr fontId="1" type="noConversion"/>
  </si>
  <si>
    <r>
      <rPr>
        <b/>
        <sz val="10"/>
        <rFont val="宋体"/>
        <family val="3"/>
        <charset val="134"/>
      </rPr>
      <t>新业务价值</t>
    </r>
    <phoneticPr fontId="1" type="noConversion"/>
  </si>
  <si>
    <t>剩余边际余额</t>
    <phoneticPr fontId="1" type="noConversion"/>
  </si>
  <si>
    <r>
      <rPr>
        <sz val="10"/>
        <rFont val="宋体"/>
        <family val="3"/>
        <charset val="134"/>
      </rPr>
      <t>基准</t>
    </r>
    <phoneticPr fontId="1" type="noConversion"/>
  </si>
  <si>
    <t>Copyright Ping An Group 2016</t>
    <phoneticPr fontId="29" type="noConversion"/>
  </si>
  <si>
    <r>
      <rPr>
        <sz val="34"/>
        <color theme="1" tint="0.249977111117893"/>
        <rFont val="宋体"/>
        <family val="3"/>
        <charset val="134"/>
      </rPr>
      <t>中国平安保险集团股份有限公司</t>
    </r>
    <phoneticPr fontId="1" type="noConversion"/>
  </si>
  <si>
    <r>
      <rPr>
        <i/>
        <sz val="11"/>
        <color theme="1"/>
        <rFont val="宋体"/>
        <family val="3"/>
        <charset val="134"/>
      </rPr>
      <t>本手册仅为方便阅读使用。本手册所含信息已纳入本公司报送至上海证券交易所和香港联合交易所有限公司的年报中，可在我公司网站</t>
    </r>
    <r>
      <rPr>
        <i/>
        <sz val="11"/>
        <color theme="1"/>
        <rFont val="Arial"/>
        <family val="2"/>
      </rPr>
      <t>http://www.pingan.com</t>
    </r>
    <r>
      <rPr>
        <i/>
        <sz val="11"/>
        <color theme="1"/>
        <rFont val="宋体"/>
        <family val="3"/>
        <charset val="134"/>
      </rPr>
      <t>投资者关系一栏查阅。您使用本手册仅为获取信息之目的，并承诺不会将基于本手册信息的计算结果曲解为我公司的计算结果。</t>
    </r>
    <phoneticPr fontId="1" type="noConversion"/>
  </si>
  <si>
    <r>
      <rPr>
        <i/>
        <sz val="11"/>
        <color theme="1"/>
        <rFont val="宋体"/>
        <family val="3"/>
        <charset val="134"/>
      </rPr>
      <t>请访问</t>
    </r>
    <r>
      <rPr>
        <i/>
        <sz val="11"/>
        <color theme="1"/>
        <rFont val="Arial"/>
        <family val="2"/>
      </rPr>
      <t>http://pingan.cn/ir/index.shtml</t>
    </r>
    <r>
      <rPr>
        <i/>
        <sz val="11"/>
        <color theme="1"/>
        <rFont val="宋体"/>
        <family val="3"/>
        <charset val="134"/>
      </rPr>
      <t>或</t>
    </r>
    <r>
      <rPr>
        <i/>
        <sz val="11"/>
        <color theme="1"/>
        <rFont val="Arial"/>
        <family val="2"/>
      </rPr>
      <t>http://www.pingan.cn/en/ir/index.shtml</t>
    </r>
    <r>
      <rPr>
        <i/>
        <sz val="11"/>
        <color theme="1"/>
        <rFont val="宋体"/>
        <family val="3"/>
        <charset val="134"/>
      </rPr>
      <t>查阅我公司披露的公司相关信息、财务信息及重大业务信息。</t>
    </r>
    <phoneticPr fontId="1" type="noConversion"/>
  </si>
  <si>
    <r>
      <rPr>
        <i/>
        <sz val="11"/>
        <color theme="1"/>
        <rFont val="宋体"/>
        <family val="3"/>
        <charset val="134"/>
      </rPr>
      <t>联系方式：</t>
    </r>
    <r>
      <rPr>
        <i/>
        <sz val="11"/>
        <color theme="1"/>
        <rFont val="Arial"/>
        <family val="2"/>
      </rPr>
      <t>IR@pingan.com.cn</t>
    </r>
    <r>
      <rPr>
        <i/>
        <sz val="11"/>
        <color theme="1"/>
        <rFont val="宋体"/>
        <family val="3"/>
        <charset val="134"/>
      </rPr>
      <t>，</t>
    </r>
    <r>
      <rPr>
        <i/>
        <sz val="11"/>
        <color theme="1"/>
        <rFont val="Arial"/>
        <family val="2"/>
      </rPr>
      <t>PR@pingan.com.cn</t>
    </r>
    <phoneticPr fontId="1" type="noConversion"/>
  </si>
  <si>
    <r>
      <rPr>
        <b/>
        <sz val="18"/>
        <color theme="1"/>
        <rFont val="宋体"/>
        <family val="3"/>
        <charset val="134"/>
      </rPr>
      <t>目录</t>
    </r>
    <phoneticPr fontId="1" type="noConversion"/>
  </si>
  <si>
    <r>
      <rPr>
        <u/>
        <sz val="11"/>
        <color theme="10"/>
        <rFont val="宋体"/>
        <family val="3"/>
        <charset val="134"/>
      </rPr>
      <t>集团合并财务指标</t>
    </r>
    <phoneticPr fontId="1" type="noConversion"/>
  </si>
  <si>
    <r>
      <rPr>
        <u/>
        <sz val="11"/>
        <color theme="10"/>
        <rFont val="宋体"/>
        <family val="3"/>
        <charset val="134"/>
      </rPr>
      <t>分部摘要</t>
    </r>
    <phoneticPr fontId="1" type="noConversion"/>
  </si>
  <si>
    <r>
      <rPr>
        <u/>
        <sz val="11"/>
        <color theme="10"/>
        <rFont val="宋体"/>
        <family val="3"/>
        <charset val="134"/>
      </rPr>
      <t>内含价值</t>
    </r>
    <phoneticPr fontId="1" type="noConversion"/>
  </si>
  <si>
    <r>
      <rPr>
        <u/>
        <sz val="11"/>
        <color theme="10"/>
        <rFont val="宋体"/>
        <family val="3"/>
        <charset val="134"/>
      </rPr>
      <t>客户经营</t>
    </r>
    <phoneticPr fontId="1" type="noConversion"/>
  </si>
  <si>
    <r>
      <rPr>
        <b/>
        <sz val="11"/>
        <color theme="1"/>
        <rFont val="宋体"/>
        <family val="3"/>
        <charset val="134"/>
      </rPr>
      <t>分部指标</t>
    </r>
    <phoneticPr fontId="1" type="noConversion"/>
  </si>
  <si>
    <r>
      <rPr>
        <u/>
        <sz val="11"/>
        <color theme="10"/>
        <rFont val="宋体"/>
        <family val="3"/>
        <charset val="134"/>
      </rPr>
      <t>寿险</t>
    </r>
    <phoneticPr fontId="1" type="noConversion"/>
  </si>
  <si>
    <r>
      <rPr>
        <u/>
        <sz val="11"/>
        <color theme="10"/>
        <rFont val="宋体"/>
        <family val="3"/>
        <charset val="134"/>
      </rPr>
      <t>产险</t>
    </r>
    <phoneticPr fontId="1" type="noConversion"/>
  </si>
  <si>
    <r>
      <rPr>
        <u/>
        <sz val="11"/>
        <color theme="10"/>
        <rFont val="宋体"/>
        <family val="3"/>
        <charset val="134"/>
      </rPr>
      <t>银行</t>
    </r>
    <r>
      <rPr>
        <u/>
        <sz val="11"/>
        <color theme="10"/>
        <rFont val="Arial"/>
        <family val="2"/>
      </rPr>
      <t>&amp;</t>
    </r>
    <r>
      <rPr>
        <u/>
        <sz val="11"/>
        <color theme="10"/>
        <rFont val="宋体"/>
        <family val="3"/>
        <charset val="134"/>
      </rPr>
      <t>资产管理</t>
    </r>
    <phoneticPr fontId="1" type="noConversion"/>
  </si>
  <si>
    <r>
      <rPr>
        <u/>
        <sz val="11"/>
        <color theme="10"/>
        <rFont val="宋体"/>
        <family val="3"/>
        <charset val="134"/>
      </rPr>
      <t>互联网金融</t>
    </r>
    <phoneticPr fontId="1" type="noConversion"/>
  </si>
  <si>
    <r>
      <rPr>
        <b/>
        <sz val="11"/>
        <color theme="1"/>
        <rFont val="宋体"/>
        <family val="3"/>
        <charset val="134"/>
      </rPr>
      <t>财务报表</t>
    </r>
    <phoneticPr fontId="1" type="noConversion"/>
  </si>
  <si>
    <r>
      <rPr>
        <u/>
        <sz val="11"/>
        <color theme="10"/>
        <rFont val="宋体"/>
        <family val="3"/>
        <charset val="134"/>
      </rPr>
      <t>集团合并资产负债表（</t>
    </r>
    <r>
      <rPr>
        <u/>
        <sz val="11"/>
        <color theme="10"/>
        <rFont val="Arial"/>
        <family val="2"/>
      </rPr>
      <t>PRC</t>
    </r>
    <r>
      <rPr>
        <u/>
        <sz val="11"/>
        <color theme="10"/>
        <rFont val="宋体"/>
        <family val="3"/>
        <charset val="134"/>
      </rPr>
      <t>）</t>
    </r>
    <phoneticPr fontId="1" type="noConversion"/>
  </si>
  <si>
    <r>
      <rPr>
        <u/>
        <sz val="11"/>
        <color theme="10"/>
        <rFont val="宋体"/>
        <family val="3"/>
        <charset val="134"/>
      </rPr>
      <t>集团合并利润表（</t>
    </r>
    <r>
      <rPr>
        <u/>
        <sz val="11"/>
        <color theme="10"/>
        <rFont val="Arial"/>
        <family val="2"/>
      </rPr>
      <t>PRC</t>
    </r>
    <r>
      <rPr>
        <u/>
        <sz val="11"/>
        <color theme="10"/>
        <rFont val="宋体"/>
        <family val="3"/>
        <charset val="134"/>
      </rPr>
      <t>）</t>
    </r>
    <phoneticPr fontId="1" type="noConversion"/>
  </si>
  <si>
    <r>
      <rPr>
        <u/>
        <sz val="11"/>
        <color theme="10"/>
        <rFont val="宋体"/>
        <family val="3"/>
        <charset val="134"/>
      </rPr>
      <t>分部报告</t>
    </r>
    <r>
      <rPr>
        <u/>
        <sz val="11"/>
        <color theme="10"/>
        <rFont val="Arial"/>
        <family val="2"/>
      </rPr>
      <t>-2016</t>
    </r>
    <phoneticPr fontId="1" type="noConversion"/>
  </si>
  <si>
    <r>
      <rPr>
        <u/>
        <sz val="11"/>
        <color theme="10"/>
        <rFont val="宋体"/>
        <family val="3"/>
        <charset val="134"/>
      </rPr>
      <t>分部报告</t>
    </r>
    <r>
      <rPr>
        <u/>
        <sz val="11"/>
        <color theme="10"/>
        <rFont val="Arial"/>
        <family val="2"/>
      </rPr>
      <t>-2015</t>
    </r>
    <phoneticPr fontId="1" type="noConversion"/>
  </si>
  <si>
    <t>上升0.3个百分点</t>
  </si>
  <si>
    <t>中国平安保险集团股份有限公司</t>
    <phoneticPr fontId="1" type="noConversion"/>
  </si>
  <si>
    <r>
      <rPr>
        <sz val="20"/>
        <color theme="1" tint="0.249977111117893"/>
        <rFont val="宋体"/>
        <family val="3"/>
        <charset val="134"/>
      </rPr>
      <t>中国平安保险集团股份有限公司</t>
    </r>
    <phoneticPr fontId="1" type="noConversion"/>
  </si>
  <si>
    <r>
      <rPr>
        <sz val="10"/>
        <rFont val="宋体"/>
        <family val="3"/>
        <charset val="134"/>
      </rPr>
      <t>营业收入</t>
    </r>
  </si>
  <si>
    <r>
      <rPr>
        <sz val="10"/>
        <rFont val="宋体"/>
        <family val="3"/>
        <charset val="134"/>
      </rPr>
      <t>净利润</t>
    </r>
  </si>
  <si>
    <r>
      <rPr>
        <sz val="10"/>
        <rFont val="宋体"/>
        <family val="3"/>
        <charset val="134"/>
      </rPr>
      <t>归属于母公司股东净利润</t>
    </r>
  </si>
  <si>
    <r>
      <rPr>
        <sz val="10"/>
        <rFont val="宋体"/>
        <family val="3"/>
        <charset val="134"/>
      </rPr>
      <t>股息总额</t>
    </r>
    <phoneticPr fontId="1" type="noConversion"/>
  </si>
  <si>
    <r>
      <rPr>
        <sz val="10"/>
        <rFont val="宋体"/>
        <family val="3"/>
        <charset val="134"/>
      </rPr>
      <t>总资产</t>
    </r>
  </si>
  <si>
    <r>
      <rPr>
        <sz val="10"/>
        <rFont val="宋体"/>
        <family val="3"/>
        <charset val="134"/>
      </rPr>
      <t>总负债</t>
    </r>
  </si>
  <si>
    <r>
      <rPr>
        <sz val="10"/>
        <rFont val="宋体"/>
        <family val="3"/>
        <charset val="134"/>
      </rPr>
      <t>权益总额</t>
    </r>
  </si>
  <si>
    <r>
      <rPr>
        <sz val="10"/>
        <rFont val="宋体"/>
        <family val="3"/>
        <charset val="134"/>
      </rPr>
      <t>归属于母公司股东权益</t>
    </r>
  </si>
  <si>
    <r>
      <rPr>
        <sz val="10"/>
        <rFont val="宋体"/>
        <family val="3"/>
        <charset val="134"/>
      </rPr>
      <t>总股本</t>
    </r>
  </si>
  <si>
    <r>
      <rPr>
        <sz val="10"/>
        <rFont val="宋体"/>
        <family val="3"/>
        <charset val="134"/>
      </rPr>
      <t>加权平均净资产收益率</t>
    </r>
    <r>
      <rPr>
        <sz val="10"/>
        <rFont val="Arial"/>
        <family val="2"/>
      </rPr>
      <t>(%)</t>
    </r>
    <phoneticPr fontId="1" type="noConversion"/>
  </si>
  <si>
    <r>
      <rPr>
        <sz val="10"/>
        <rFont val="宋体"/>
        <family val="3"/>
        <charset val="134"/>
      </rPr>
      <t>上升</t>
    </r>
    <r>
      <rPr>
        <sz val="10"/>
        <rFont val="Arial"/>
        <family val="2"/>
      </rPr>
      <t>0.3</t>
    </r>
    <r>
      <rPr>
        <sz val="10"/>
        <rFont val="宋体"/>
        <family val="3"/>
        <charset val="134"/>
      </rPr>
      <t>个百分点</t>
    </r>
  </si>
  <si>
    <r>
      <rPr>
        <sz val="10"/>
        <rFont val="宋体"/>
        <family val="3"/>
        <charset val="134"/>
      </rPr>
      <t>一年新业务价值</t>
    </r>
    <phoneticPr fontId="1" type="noConversion"/>
  </si>
  <si>
    <r>
      <rPr>
        <sz val="10"/>
        <rFont val="宋体"/>
        <family val="3"/>
        <charset val="134"/>
      </rPr>
      <t>保险资金投资资产</t>
    </r>
  </si>
  <si>
    <r>
      <rPr>
        <sz val="10"/>
        <rFont val="宋体"/>
        <family val="3"/>
        <charset val="134"/>
      </rPr>
      <t>保险资金净投资收益</t>
    </r>
    <phoneticPr fontId="1" type="noConversion"/>
  </si>
  <si>
    <r>
      <rPr>
        <sz val="10"/>
        <rFont val="宋体"/>
        <family val="3"/>
        <charset val="134"/>
      </rPr>
      <t>保险资金净投资收益率</t>
    </r>
    <r>
      <rPr>
        <sz val="10"/>
        <rFont val="Arial"/>
        <family val="2"/>
      </rPr>
      <t>(%)</t>
    </r>
  </si>
  <si>
    <r>
      <rPr>
        <sz val="10"/>
        <rFont val="宋体"/>
        <family val="3"/>
        <charset val="134"/>
      </rPr>
      <t>上升</t>
    </r>
    <r>
      <rPr>
        <sz val="10"/>
        <rFont val="Arial"/>
        <family val="2"/>
      </rPr>
      <t>0.2</t>
    </r>
    <r>
      <rPr>
        <sz val="10"/>
        <rFont val="宋体"/>
        <family val="3"/>
        <charset val="134"/>
      </rPr>
      <t>个百分点</t>
    </r>
    <phoneticPr fontId="1" type="noConversion"/>
  </si>
  <si>
    <r>
      <rPr>
        <sz val="10"/>
        <rFont val="宋体"/>
        <family val="3"/>
        <charset val="134"/>
      </rPr>
      <t>保险资金总投资收益</t>
    </r>
    <phoneticPr fontId="1" type="noConversion"/>
  </si>
  <si>
    <r>
      <rPr>
        <sz val="10"/>
        <rFont val="宋体"/>
        <family val="3"/>
        <charset val="134"/>
      </rPr>
      <t>保险资金总投资收益率</t>
    </r>
    <r>
      <rPr>
        <sz val="10"/>
        <rFont val="Arial"/>
        <family val="2"/>
      </rPr>
      <t>(%)</t>
    </r>
  </si>
  <si>
    <r>
      <rPr>
        <sz val="10"/>
        <rFont val="宋体"/>
        <family val="3"/>
        <charset val="134"/>
      </rPr>
      <t>下降</t>
    </r>
    <r>
      <rPr>
        <sz val="10"/>
        <rFont val="Arial"/>
        <family val="2"/>
      </rPr>
      <t>2.5</t>
    </r>
    <r>
      <rPr>
        <sz val="10"/>
        <rFont val="宋体"/>
        <family val="3"/>
        <charset val="134"/>
      </rPr>
      <t>个百分点</t>
    </r>
    <phoneticPr fontId="1" type="noConversion"/>
  </si>
  <si>
    <r>
      <rPr>
        <sz val="10"/>
        <rFont val="宋体"/>
        <family val="3"/>
        <charset val="134"/>
      </rPr>
      <t>上升</t>
    </r>
    <r>
      <rPr>
        <sz val="10"/>
        <rFont val="Arial"/>
        <family val="2"/>
      </rPr>
      <t>5.4</t>
    </r>
    <r>
      <rPr>
        <sz val="10"/>
        <rFont val="宋体"/>
        <family val="3"/>
        <charset val="134"/>
      </rPr>
      <t>个百分点</t>
    </r>
    <phoneticPr fontId="1" type="noConversion"/>
  </si>
  <si>
    <r>
      <rPr>
        <sz val="10"/>
        <rFont val="宋体"/>
        <family val="3"/>
        <charset val="134"/>
      </rPr>
      <t>上升</t>
    </r>
    <r>
      <rPr>
        <sz val="10"/>
        <rFont val="Arial"/>
        <family val="2"/>
      </rPr>
      <t>5.1</t>
    </r>
    <r>
      <rPr>
        <sz val="10"/>
        <rFont val="宋体"/>
        <family val="3"/>
        <charset val="134"/>
      </rPr>
      <t>个百分点</t>
    </r>
    <phoneticPr fontId="1" type="noConversion"/>
  </si>
  <si>
    <r>
      <rPr>
        <sz val="10"/>
        <rFont val="宋体"/>
        <family val="3"/>
        <charset val="134"/>
      </rPr>
      <t>保险资金投资资产占比</t>
    </r>
    <phoneticPr fontId="1" type="noConversion"/>
  </si>
  <si>
    <r>
      <rPr>
        <sz val="10"/>
        <rFont val="宋体"/>
        <family val="3"/>
        <charset val="134"/>
      </rPr>
      <t>固定收益类投资</t>
    </r>
  </si>
  <si>
    <r>
      <rPr>
        <sz val="10"/>
        <rFont val="宋体"/>
        <family val="3"/>
        <charset val="134"/>
      </rPr>
      <t>下降</t>
    </r>
    <r>
      <rPr>
        <sz val="10"/>
        <rFont val="Arial"/>
        <family val="2"/>
      </rPr>
      <t>3.1</t>
    </r>
    <r>
      <rPr>
        <sz val="10"/>
        <rFont val="宋体"/>
        <family val="3"/>
        <charset val="134"/>
      </rPr>
      <t>个百分点</t>
    </r>
    <phoneticPr fontId="1" type="noConversion"/>
  </si>
  <si>
    <r>
      <rPr>
        <sz val="10"/>
        <rFont val="宋体"/>
        <family val="3"/>
        <charset val="134"/>
      </rPr>
      <t>权益投资</t>
    </r>
  </si>
  <si>
    <r>
      <rPr>
        <sz val="10"/>
        <rFont val="宋体"/>
        <family val="3"/>
        <charset val="134"/>
      </rPr>
      <t>上升</t>
    </r>
    <r>
      <rPr>
        <sz val="10"/>
        <rFont val="Arial"/>
        <family val="2"/>
      </rPr>
      <t>0.7</t>
    </r>
    <r>
      <rPr>
        <sz val="10"/>
        <rFont val="宋体"/>
        <family val="3"/>
        <charset val="134"/>
      </rPr>
      <t>个百分点</t>
    </r>
    <phoneticPr fontId="1" type="noConversion"/>
  </si>
  <si>
    <r>
      <rPr>
        <sz val="10"/>
        <rFont val="宋体"/>
        <family val="3"/>
        <charset val="134"/>
      </rPr>
      <t>现金、现金等价物及其他</t>
    </r>
  </si>
  <si>
    <r>
      <rPr>
        <sz val="10"/>
        <rFont val="宋体"/>
        <family val="3"/>
        <charset val="134"/>
      </rPr>
      <t>上升</t>
    </r>
    <r>
      <rPr>
        <sz val="10"/>
        <rFont val="Arial"/>
        <family val="2"/>
      </rPr>
      <t>1.7</t>
    </r>
    <r>
      <rPr>
        <sz val="10"/>
        <rFont val="宋体"/>
        <family val="3"/>
        <charset val="134"/>
      </rPr>
      <t>个百分点</t>
    </r>
    <phoneticPr fontId="1" type="noConversion"/>
  </si>
  <si>
    <r>
      <rPr>
        <sz val="10"/>
        <rFont val="宋体"/>
        <family val="3"/>
        <charset val="134"/>
      </rPr>
      <t>投资性物业</t>
    </r>
  </si>
  <si>
    <r>
      <t>2016</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/2016</t>
    </r>
    <r>
      <rPr>
        <sz val="10"/>
        <rFont val="宋体"/>
        <family val="3"/>
        <charset val="134"/>
      </rPr>
      <t>年</t>
    </r>
    <phoneticPr fontId="1" type="noConversion"/>
  </si>
  <si>
    <r>
      <t>2015</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/2015</t>
    </r>
    <r>
      <rPr>
        <sz val="10"/>
        <rFont val="宋体"/>
        <family val="3"/>
        <charset val="134"/>
      </rPr>
      <t>年</t>
    </r>
    <phoneticPr fontId="1" type="noConversion"/>
  </si>
  <si>
    <r>
      <t>2014</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/2014</t>
    </r>
    <r>
      <rPr>
        <sz val="10"/>
        <rFont val="宋体"/>
        <family val="3"/>
        <charset val="134"/>
      </rPr>
      <t>年</t>
    </r>
    <phoneticPr fontId="1" type="noConversion"/>
  </si>
  <si>
    <r>
      <t>2013</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/2013</t>
    </r>
    <r>
      <rPr>
        <sz val="10"/>
        <rFont val="宋体"/>
        <family val="3"/>
        <charset val="134"/>
      </rPr>
      <t>年</t>
    </r>
    <phoneticPr fontId="1" type="noConversion"/>
  </si>
  <si>
    <r>
      <t>2012</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/2012</t>
    </r>
    <r>
      <rPr>
        <sz val="10"/>
        <rFont val="宋体"/>
        <family val="3"/>
        <charset val="134"/>
      </rPr>
      <t>年</t>
    </r>
    <phoneticPr fontId="1" type="noConversion"/>
  </si>
  <si>
    <r>
      <rPr>
        <b/>
        <sz val="10"/>
        <rFont val="宋体"/>
        <family val="3"/>
        <charset val="134"/>
      </rPr>
      <t>净利润</t>
    </r>
    <phoneticPr fontId="1" type="noConversion"/>
  </si>
  <si>
    <r>
      <rPr>
        <b/>
        <sz val="10"/>
        <rFont val="宋体"/>
        <family val="3"/>
        <charset val="134"/>
      </rPr>
      <t>分部净资产</t>
    </r>
    <phoneticPr fontId="1" type="noConversion"/>
  </si>
  <si>
    <r>
      <rPr>
        <b/>
        <sz val="10"/>
        <rFont val="宋体"/>
        <family val="3"/>
        <charset val="134"/>
      </rPr>
      <t>分部总资产</t>
    </r>
    <phoneticPr fontId="1" type="noConversion"/>
  </si>
  <si>
    <r>
      <rPr>
        <b/>
        <sz val="10"/>
        <rFont val="宋体"/>
        <family val="3"/>
        <charset val="134"/>
      </rPr>
      <t>分部负债</t>
    </r>
    <phoneticPr fontId="1" type="noConversion"/>
  </si>
  <si>
    <r>
      <t xml:space="preserve">1. </t>
    </r>
    <r>
      <rPr>
        <b/>
        <sz val="10"/>
        <rFont val="宋体"/>
        <family val="3"/>
        <charset val="134"/>
      </rPr>
      <t>内含价值与新业务价值基准</t>
    </r>
    <phoneticPr fontId="1" type="noConversion"/>
  </si>
  <si>
    <r>
      <rPr>
        <b/>
        <sz val="10"/>
        <rFont val="宋体"/>
        <family val="3"/>
        <charset val="134"/>
      </rPr>
      <t>（人民币百万元）</t>
    </r>
    <phoneticPr fontId="1" type="noConversion"/>
  </si>
  <si>
    <r>
      <rPr>
        <sz val="10"/>
        <rFont val="宋体"/>
        <family val="3"/>
        <charset val="134"/>
      </rPr>
      <t>变动</t>
    </r>
    <phoneticPr fontId="1" type="noConversion"/>
  </si>
  <si>
    <r>
      <rPr>
        <sz val="10"/>
        <rFont val="宋体"/>
        <family val="3"/>
        <charset val="134"/>
      </rPr>
      <t>风险贴现率</t>
    </r>
    <phoneticPr fontId="1" type="noConversion"/>
  </si>
  <si>
    <r>
      <rPr>
        <sz val="10"/>
        <rFont val="宋体"/>
        <family val="3"/>
        <charset val="134"/>
      </rPr>
      <t>调整后资产净值</t>
    </r>
    <phoneticPr fontId="1" type="noConversion"/>
  </si>
  <si>
    <r>
      <t> </t>
    </r>
    <r>
      <rPr>
        <sz val="10"/>
        <rFont val="宋体"/>
        <family val="3"/>
        <charset val="134"/>
      </rPr>
      <t>其中：寿险业务调整后资产净值</t>
    </r>
    <phoneticPr fontId="1" type="noConversion"/>
  </si>
  <si>
    <r>
      <t>1999</t>
    </r>
    <r>
      <rPr>
        <sz val="10"/>
        <rFont val="宋体"/>
        <family val="3"/>
        <charset val="134"/>
      </rPr>
      <t>年</t>
    </r>
    <r>
      <rPr>
        <sz val="10"/>
        <rFont val="Times New Roman"/>
        <family val="1"/>
      </rPr>
      <t>6</t>
    </r>
    <r>
      <rPr>
        <sz val="10"/>
        <rFont val="宋体"/>
        <family val="3"/>
        <charset val="134"/>
      </rPr>
      <t>月前承保的有效业务价值</t>
    </r>
    <phoneticPr fontId="1" type="noConversion"/>
  </si>
  <si>
    <r>
      <t>1999</t>
    </r>
    <r>
      <rPr>
        <sz val="10"/>
        <rFont val="宋体"/>
        <family val="3"/>
        <charset val="134"/>
      </rPr>
      <t>年</t>
    </r>
    <r>
      <rPr>
        <sz val="10"/>
        <rFont val="Times New Roman"/>
        <family val="1"/>
      </rPr>
      <t>6</t>
    </r>
    <r>
      <rPr>
        <sz val="10"/>
        <rFont val="宋体"/>
        <family val="3"/>
        <charset val="134"/>
      </rPr>
      <t>月后承保的有效业务价值</t>
    </r>
    <phoneticPr fontId="1" type="noConversion"/>
  </si>
  <si>
    <r>
      <rPr>
        <sz val="10"/>
        <rFont val="宋体"/>
        <family val="3"/>
        <charset val="134"/>
      </rPr>
      <t>持有偿付能力额度的成本</t>
    </r>
    <phoneticPr fontId="1" type="noConversion"/>
  </si>
  <si>
    <r>
      <rPr>
        <b/>
        <sz val="10"/>
        <rFont val="宋体"/>
        <family val="3"/>
        <charset val="134"/>
      </rPr>
      <t>内含价值</t>
    </r>
    <phoneticPr fontId="1" type="noConversion"/>
  </si>
  <si>
    <r>
      <t> </t>
    </r>
    <r>
      <rPr>
        <sz val="10"/>
        <rFont val="宋体"/>
        <family val="3"/>
        <charset val="134"/>
      </rPr>
      <t>其中：寿险业务内含价值</t>
    </r>
    <phoneticPr fontId="1" type="noConversion"/>
  </si>
  <si>
    <r>
      <rPr>
        <sz val="10"/>
        <rFont val="宋体"/>
        <family val="3"/>
        <charset val="134"/>
      </rPr>
      <t>持有偿付能力额度的成本</t>
    </r>
    <phoneticPr fontId="1" type="noConversion"/>
  </si>
  <si>
    <r>
      <rPr>
        <b/>
        <sz val="10"/>
        <rFont val="宋体"/>
        <family val="3"/>
        <charset val="134"/>
      </rPr>
      <t>扣除持有偿付能力额度的成本后的一年新业务价值</t>
    </r>
    <phoneticPr fontId="1" type="noConversion"/>
  </si>
  <si>
    <r>
      <t xml:space="preserve">2. </t>
    </r>
    <r>
      <rPr>
        <b/>
        <sz val="10"/>
        <rFont val="宋体"/>
        <family val="3"/>
        <charset val="134"/>
      </rPr>
      <t>内含价值数据概览</t>
    </r>
    <phoneticPr fontId="1" type="noConversion"/>
  </si>
  <si>
    <r>
      <t>2015</t>
    </r>
    <r>
      <rPr>
        <sz val="10"/>
        <rFont val="宋体"/>
        <family val="3"/>
        <charset val="134"/>
      </rPr>
      <t>年
偿一代</t>
    </r>
    <phoneticPr fontId="1" type="noConversion"/>
  </si>
  <si>
    <r>
      <t>2015</t>
    </r>
    <r>
      <rPr>
        <sz val="10"/>
        <rFont val="宋体"/>
        <family val="3"/>
        <charset val="134"/>
      </rPr>
      <t>年
偿二代</t>
    </r>
    <phoneticPr fontId="1" type="noConversion"/>
  </si>
  <si>
    <r>
      <rPr>
        <b/>
        <sz val="10"/>
        <rFont val="宋体"/>
        <family val="3"/>
        <charset val="134"/>
      </rPr>
      <t>方法切换影响</t>
    </r>
    <phoneticPr fontId="1" type="noConversion"/>
  </si>
  <si>
    <r>
      <t>2016</t>
    </r>
    <r>
      <rPr>
        <sz val="10"/>
        <rFont val="宋体"/>
        <family val="3"/>
        <charset val="134"/>
      </rPr>
      <t xml:space="preserve">年
偿二代
</t>
    </r>
    <r>
      <rPr>
        <sz val="10"/>
        <rFont val="Times New Roman"/>
        <family val="1"/>
      </rPr>
      <t>(2015</t>
    </r>
    <r>
      <rPr>
        <sz val="10"/>
        <rFont val="宋体"/>
        <family val="3"/>
        <charset val="134"/>
      </rPr>
      <t>年假设</t>
    </r>
    <r>
      <rPr>
        <sz val="10"/>
        <rFont val="Times New Roman"/>
        <family val="1"/>
      </rPr>
      <t>)</t>
    </r>
    <phoneticPr fontId="1" type="noConversion"/>
  </si>
  <si>
    <r>
      <t>2016</t>
    </r>
    <r>
      <rPr>
        <b/>
        <sz val="10"/>
        <rFont val="宋体"/>
        <family val="3"/>
        <charset val="134"/>
      </rPr>
      <t>年业务增长率</t>
    </r>
    <phoneticPr fontId="1" type="noConversion"/>
  </si>
  <si>
    <r>
      <t>2016</t>
    </r>
    <r>
      <rPr>
        <sz val="10"/>
        <rFont val="宋体"/>
        <family val="3"/>
        <charset val="134"/>
      </rPr>
      <t xml:space="preserve">年
偿二代
</t>
    </r>
    <r>
      <rPr>
        <sz val="10"/>
        <rFont val="Times New Roman"/>
        <family val="1"/>
      </rPr>
      <t>(2016</t>
    </r>
    <r>
      <rPr>
        <sz val="10"/>
        <rFont val="宋体"/>
        <family val="3"/>
        <charset val="134"/>
      </rPr>
      <t>年假设</t>
    </r>
    <r>
      <rPr>
        <sz val="10"/>
        <rFont val="Times New Roman"/>
        <family val="1"/>
      </rPr>
      <t>)</t>
    </r>
    <phoneticPr fontId="1" type="noConversion"/>
  </si>
  <si>
    <r>
      <rPr>
        <b/>
        <sz val="10"/>
        <rFont val="宋体"/>
        <family val="3"/>
        <charset val="134"/>
      </rPr>
      <t>假设调整影响</t>
    </r>
    <phoneticPr fontId="1" type="noConversion"/>
  </si>
  <si>
    <r>
      <t>2016</t>
    </r>
    <r>
      <rPr>
        <b/>
        <sz val="10"/>
        <rFont val="宋体"/>
        <family val="3"/>
        <charset val="134"/>
      </rPr>
      <t xml:space="preserve">年报披露增长率
</t>
    </r>
    <r>
      <rPr>
        <b/>
        <sz val="10"/>
        <rFont val="Times New Roman"/>
        <family val="1"/>
      </rPr>
      <t>(2016</t>
    </r>
    <r>
      <rPr>
        <b/>
        <sz val="10"/>
        <rFont val="宋体"/>
        <family val="3"/>
        <charset val="134"/>
      </rPr>
      <t>年假设</t>
    </r>
    <r>
      <rPr>
        <b/>
        <sz val="10"/>
        <rFont val="Times New Roman"/>
        <family val="1"/>
      </rPr>
      <t>)</t>
    </r>
    <phoneticPr fontId="1" type="noConversion"/>
  </si>
  <si>
    <r>
      <rPr>
        <sz val="10"/>
        <rFont val="宋体"/>
        <family val="3"/>
        <charset val="134"/>
      </rPr>
      <t>新业务价值</t>
    </r>
    <phoneticPr fontId="1" type="noConversion"/>
  </si>
  <si>
    <r>
      <rPr>
        <sz val="10"/>
        <rFont val="宋体"/>
        <family val="3"/>
        <charset val="134"/>
      </rPr>
      <t>寿险业务内含价值</t>
    </r>
    <phoneticPr fontId="1" type="noConversion"/>
  </si>
  <si>
    <r>
      <rPr>
        <sz val="10"/>
        <rFont val="宋体"/>
        <family val="3"/>
        <charset val="134"/>
      </rPr>
      <t>集团内含价值</t>
    </r>
    <phoneticPr fontId="1" type="noConversion"/>
  </si>
  <si>
    <r>
      <t xml:space="preserve">3. </t>
    </r>
    <r>
      <rPr>
        <b/>
        <sz val="10"/>
        <rFont val="宋体"/>
        <family val="3"/>
        <charset val="134"/>
      </rPr>
      <t>新业务价值明细</t>
    </r>
    <phoneticPr fontId="1" type="noConversion"/>
  </si>
  <si>
    <r>
      <t xml:space="preserve">(1) </t>
    </r>
    <r>
      <rPr>
        <b/>
        <sz val="10"/>
        <rFont val="宋体"/>
        <family val="3"/>
        <charset val="134"/>
      </rPr>
      <t>分业务组合的新业务价值</t>
    </r>
    <phoneticPr fontId="1" type="noConversion"/>
  </si>
  <si>
    <r>
      <t>(</t>
    </r>
    <r>
      <rPr>
        <b/>
        <sz val="10"/>
        <rFont val="宋体"/>
        <family val="3"/>
        <charset val="134"/>
      </rPr>
      <t>人民币百万元</t>
    </r>
    <r>
      <rPr>
        <b/>
        <sz val="10"/>
        <rFont val="Times New Roman"/>
        <family val="1"/>
      </rPr>
      <t>)</t>
    </r>
    <phoneticPr fontId="1" type="noConversion"/>
  </si>
  <si>
    <r>
      <t xml:space="preserve">       </t>
    </r>
    <r>
      <rPr>
        <b/>
        <sz val="10"/>
        <rFont val="宋体"/>
        <family val="3"/>
        <charset val="134"/>
      </rPr>
      <t>用来计算新业务价值的首年保费</t>
    </r>
    <phoneticPr fontId="1" type="noConversion"/>
  </si>
  <si>
    <r>
      <t xml:space="preserve">    </t>
    </r>
    <r>
      <rPr>
        <b/>
        <sz val="10"/>
        <rFont val="宋体"/>
        <family val="3"/>
        <charset val="134"/>
      </rPr>
      <t>新业务价值</t>
    </r>
    <phoneticPr fontId="1" type="noConversion"/>
  </si>
  <si>
    <r>
      <rPr>
        <sz val="10"/>
        <rFont val="宋体"/>
        <family val="3"/>
        <charset val="134"/>
      </rPr>
      <t>变动</t>
    </r>
    <phoneticPr fontId="1" type="noConversion"/>
  </si>
  <si>
    <r>
      <rPr>
        <b/>
        <sz val="10"/>
        <rFont val="宋体"/>
        <family val="3"/>
        <charset val="134"/>
      </rPr>
      <t>个人业务</t>
    </r>
    <phoneticPr fontId="1" type="noConversion"/>
  </si>
  <si>
    <r>
      <t xml:space="preserve">    </t>
    </r>
    <r>
      <rPr>
        <sz val="10"/>
        <rFont val="宋体"/>
        <family val="3"/>
        <charset val="134"/>
      </rPr>
      <t>长期保障型</t>
    </r>
    <phoneticPr fontId="1" type="noConversion"/>
  </si>
  <si>
    <r>
      <t xml:space="preserve">    </t>
    </r>
    <r>
      <rPr>
        <sz val="10"/>
        <rFont val="宋体"/>
        <family val="3"/>
        <charset val="134"/>
      </rPr>
      <t>短交储蓄型</t>
    </r>
    <phoneticPr fontId="1" type="noConversion"/>
  </si>
  <si>
    <r>
      <t xml:space="preserve">    </t>
    </r>
    <r>
      <rPr>
        <sz val="10"/>
        <rFont val="宋体"/>
        <family val="3"/>
        <charset val="134"/>
      </rPr>
      <t>长交储蓄型</t>
    </r>
    <phoneticPr fontId="1" type="noConversion"/>
  </si>
  <si>
    <r>
      <t xml:space="preserve">    </t>
    </r>
    <r>
      <rPr>
        <sz val="10"/>
        <rFont val="宋体"/>
        <family val="3"/>
        <charset val="134"/>
      </rPr>
      <t>短期险</t>
    </r>
    <phoneticPr fontId="1" type="noConversion"/>
  </si>
  <si>
    <r>
      <t xml:space="preserve">  </t>
    </r>
    <r>
      <rPr>
        <b/>
        <sz val="10"/>
        <rFont val="宋体"/>
        <family val="3"/>
        <charset val="134"/>
      </rPr>
      <t>电销、互联网及其他渠道</t>
    </r>
    <phoneticPr fontId="1" type="noConversion"/>
  </si>
  <si>
    <r>
      <t xml:space="preserve">  </t>
    </r>
    <r>
      <rPr>
        <b/>
        <sz val="10"/>
        <rFont val="宋体"/>
        <family val="3"/>
        <charset val="134"/>
      </rPr>
      <t>银保渠道</t>
    </r>
    <phoneticPr fontId="1" type="noConversion"/>
  </si>
  <si>
    <r>
      <rPr>
        <b/>
        <sz val="10"/>
        <rFont val="宋体"/>
        <family val="3"/>
        <charset val="134"/>
      </rPr>
      <t>团险业务</t>
    </r>
    <phoneticPr fontId="1" type="noConversion"/>
  </si>
  <si>
    <r>
      <rPr>
        <b/>
        <sz val="10"/>
        <rFont val="宋体"/>
        <family val="3"/>
        <charset val="134"/>
      </rPr>
      <t>寿险业务合计</t>
    </r>
    <phoneticPr fontId="1" type="noConversion"/>
  </si>
  <si>
    <r>
      <t xml:space="preserve">(2) </t>
    </r>
    <r>
      <rPr>
        <b/>
        <sz val="10"/>
        <rFont val="宋体"/>
        <family val="3"/>
        <charset val="134"/>
      </rPr>
      <t>分业务组合的新业务价值率</t>
    </r>
    <phoneticPr fontId="1" type="noConversion"/>
  </si>
  <si>
    <r>
      <t xml:space="preserve">             </t>
    </r>
    <r>
      <rPr>
        <b/>
        <sz val="10"/>
        <rFont val="宋体"/>
        <family val="3"/>
        <charset val="134"/>
      </rPr>
      <t>按首年保费</t>
    </r>
    <phoneticPr fontId="1" type="noConversion"/>
  </si>
  <si>
    <r>
      <t xml:space="preserve">       </t>
    </r>
    <r>
      <rPr>
        <b/>
        <sz val="10"/>
        <rFont val="宋体"/>
        <family val="3"/>
        <charset val="134"/>
      </rPr>
      <t>按标准保费</t>
    </r>
    <phoneticPr fontId="1" type="noConversion"/>
  </si>
  <si>
    <r>
      <t xml:space="preserve">(3) </t>
    </r>
    <r>
      <rPr>
        <b/>
        <sz val="10"/>
        <rFont val="宋体"/>
        <family val="3"/>
        <charset val="134"/>
      </rPr>
      <t>寿险业务的新业务价值中长期保障型业务占比</t>
    </r>
    <phoneticPr fontId="1" type="noConversion"/>
  </si>
  <si>
    <r>
      <rPr>
        <b/>
        <sz val="10"/>
        <rFont val="宋体"/>
        <family val="3"/>
        <charset val="134"/>
      </rPr>
      <t>年度</t>
    </r>
    <phoneticPr fontId="1" type="noConversion"/>
  </si>
  <si>
    <r>
      <rPr>
        <b/>
        <sz val="10"/>
        <rFont val="宋体"/>
        <family val="3"/>
        <charset val="134"/>
      </rPr>
      <t>长期保障型占比</t>
    </r>
    <phoneticPr fontId="1" type="noConversion"/>
  </si>
  <si>
    <r>
      <rPr>
        <b/>
        <sz val="10"/>
        <rFont val="宋体"/>
        <family val="3"/>
        <charset val="134"/>
      </rPr>
      <t>偿一代口径</t>
    </r>
    <phoneticPr fontId="1" type="noConversion"/>
  </si>
  <si>
    <r>
      <rPr>
        <b/>
        <sz val="10"/>
        <rFont val="宋体"/>
        <family val="3"/>
        <charset val="134"/>
      </rPr>
      <t>偿二代口径</t>
    </r>
    <phoneticPr fontId="1" type="noConversion"/>
  </si>
  <si>
    <r>
      <t xml:space="preserve">(4) </t>
    </r>
    <r>
      <rPr>
        <b/>
        <sz val="10"/>
        <rFont val="宋体"/>
        <family val="3"/>
        <charset val="134"/>
      </rPr>
      <t>寿险业务的新业务价值中利差和费差、死差等其他差占比</t>
    </r>
    <phoneticPr fontId="1" type="noConversion"/>
  </si>
  <si>
    <r>
      <rPr>
        <b/>
        <sz val="10"/>
        <rFont val="宋体"/>
        <family val="3"/>
        <charset val="134"/>
      </rPr>
      <t>死差、费差等其他差占比</t>
    </r>
    <phoneticPr fontId="1" type="noConversion"/>
  </si>
  <si>
    <r>
      <rPr>
        <sz val="10"/>
        <rFont val="宋体"/>
        <family val="3"/>
        <charset val="134"/>
      </rPr>
      <t>寿险业务整体</t>
    </r>
    <phoneticPr fontId="1" type="noConversion"/>
  </si>
  <si>
    <r>
      <t xml:space="preserve">  </t>
    </r>
    <r>
      <rPr>
        <sz val="10"/>
        <rFont val="宋体"/>
        <family val="3"/>
        <charset val="134"/>
      </rPr>
      <t>其中，长期保障型</t>
    </r>
    <phoneticPr fontId="1" type="noConversion"/>
  </si>
  <si>
    <r>
      <t xml:space="preserve">4. </t>
    </r>
    <r>
      <rPr>
        <b/>
        <sz val="10"/>
        <rFont val="宋体"/>
        <family val="3"/>
        <charset val="134"/>
      </rPr>
      <t>内含价值变动分析</t>
    </r>
    <phoneticPr fontId="1" type="noConversion"/>
  </si>
  <si>
    <r>
      <t>(1)</t>
    </r>
    <r>
      <rPr>
        <b/>
        <sz val="10"/>
        <rFont val="宋体"/>
        <family val="3"/>
        <charset val="134"/>
      </rPr>
      <t>寿险业务内含价值变动分析</t>
    </r>
    <phoneticPr fontId="1" type="noConversion"/>
  </si>
  <si>
    <r>
      <rPr>
        <b/>
        <sz val="10"/>
        <rFont val="宋体"/>
        <family val="3"/>
        <charset val="134"/>
      </rPr>
      <t>人民币百万元</t>
    </r>
    <phoneticPr fontId="1" type="noConversion"/>
  </si>
  <si>
    <r>
      <rPr>
        <b/>
        <sz val="10"/>
        <rFont val="宋体"/>
        <family val="3"/>
        <charset val="134"/>
      </rPr>
      <t>寿险业务变动分析</t>
    </r>
    <phoneticPr fontId="1" type="noConversion"/>
  </si>
  <si>
    <r>
      <rPr>
        <b/>
        <sz val="10"/>
        <rFont val="宋体"/>
        <family val="3"/>
        <charset val="134"/>
      </rPr>
      <t>变动</t>
    </r>
    <phoneticPr fontId="1" type="noConversion"/>
  </si>
  <si>
    <r>
      <t>2016(</t>
    </r>
    <r>
      <rPr>
        <sz val="10"/>
        <rFont val="宋体"/>
        <family val="3"/>
        <charset val="134"/>
      </rPr>
      <t>偿二代</t>
    </r>
    <r>
      <rPr>
        <sz val="10"/>
        <rFont val="Times New Roman"/>
        <family val="1"/>
      </rPr>
      <t>)</t>
    </r>
    <phoneticPr fontId="1" type="noConversion"/>
  </si>
  <si>
    <r>
      <rPr>
        <sz val="10"/>
        <rFont val="宋体"/>
        <family val="3"/>
        <charset val="134"/>
      </rPr>
      <t>平均变动</t>
    </r>
    <phoneticPr fontId="1" type="noConversion"/>
  </si>
  <si>
    <r>
      <rPr>
        <b/>
        <sz val="10"/>
        <rFont val="宋体"/>
        <family val="3"/>
        <charset val="134"/>
      </rPr>
      <t>寿险业务期初内含价值</t>
    </r>
    <phoneticPr fontId="1" type="noConversion"/>
  </si>
  <si>
    <r>
      <rPr>
        <b/>
        <sz val="10"/>
        <rFont val="宋体"/>
        <family val="3"/>
        <charset val="134"/>
      </rPr>
      <t>资本变动前增加值</t>
    </r>
    <phoneticPr fontId="1" type="noConversion"/>
  </si>
  <si>
    <r>
      <rPr>
        <sz val="10"/>
        <rFont val="宋体"/>
        <family val="3"/>
        <charset val="134"/>
      </rPr>
      <t>其中：期初内含价值的预计回报</t>
    </r>
    <r>
      <rPr>
        <sz val="11"/>
        <color theme="1"/>
        <rFont val="PMingLiU"/>
        <family val="1"/>
      </rPr>
      <t/>
    </r>
    <phoneticPr fontId="1" type="noConversion"/>
  </si>
  <si>
    <r>
      <t xml:space="preserve">             </t>
    </r>
    <r>
      <rPr>
        <sz val="10"/>
        <rFont val="宋体"/>
        <family val="3"/>
        <charset val="134"/>
      </rPr>
      <t>新业务价值贡献</t>
    </r>
    <phoneticPr fontId="1" type="noConversion"/>
  </si>
  <si>
    <r>
      <t xml:space="preserve">             </t>
    </r>
    <r>
      <rPr>
        <sz val="10"/>
        <rFont val="宋体"/>
        <family val="3"/>
        <charset val="134"/>
      </rPr>
      <t>投资偏差</t>
    </r>
    <phoneticPr fontId="1" type="noConversion"/>
  </si>
  <si>
    <r>
      <t xml:space="preserve">             </t>
    </r>
    <r>
      <rPr>
        <sz val="10"/>
        <rFont val="宋体"/>
        <family val="3"/>
        <charset val="134"/>
      </rPr>
      <t>假设调整</t>
    </r>
    <phoneticPr fontId="1" type="noConversion"/>
  </si>
  <si>
    <r>
      <t xml:space="preserve">             </t>
    </r>
    <r>
      <rPr>
        <sz val="10"/>
        <rFont val="宋体"/>
        <family val="3"/>
        <charset val="134"/>
      </rPr>
      <t>营运偏差及其他</t>
    </r>
    <phoneticPr fontId="1" type="noConversion"/>
  </si>
  <si>
    <r>
      <rPr>
        <b/>
        <sz val="10"/>
        <rFont val="宋体"/>
        <family val="3"/>
        <charset val="134"/>
      </rPr>
      <t>资本事项</t>
    </r>
  </si>
  <si>
    <r>
      <rPr>
        <b/>
        <sz val="10"/>
        <rFont val="宋体"/>
        <family val="3"/>
        <charset val="134"/>
      </rPr>
      <t>寿险业务期末内含价值</t>
    </r>
    <phoneticPr fontId="1" type="noConversion"/>
  </si>
  <si>
    <r>
      <t>(2)</t>
    </r>
    <r>
      <rPr>
        <b/>
        <sz val="10"/>
        <rFont val="宋体"/>
        <family val="3"/>
        <charset val="134"/>
      </rPr>
      <t>平安集团内含价值变动分析</t>
    </r>
    <phoneticPr fontId="1" type="noConversion"/>
  </si>
  <si>
    <r>
      <rPr>
        <b/>
        <sz val="10"/>
        <rFont val="宋体"/>
        <family val="3"/>
        <charset val="134"/>
      </rPr>
      <t>集团变动分析</t>
    </r>
    <phoneticPr fontId="1" type="noConversion"/>
  </si>
  <si>
    <r>
      <rPr>
        <b/>
        <sz val="10"/>
        <rFont val="宋体"/>
        <family val="3"/>
        <charset val="134"/>
      </rPr>
      <t>集团期初内含价值</t>
    </r>
    <phoneticPr fontId="1" type="noConversion"/>
  </si>
  <si>
    <r>
      <rPr>
        <sz val="10"/>
        <rFont val="宋体"/>
        <family val="3"/>
        <charset val="134"/>
      </rPr>
      <t>其中：非寿险业务净资产增加值</t>
    </r>
    <phoneticPr fontId="1" type="noConversion"/>
  </si>
  <si>
    <r>
      <t xml:space="preserve">             </t>
    </r>
    <r>
      <rPr>
        <sz val="10"/>
        <rFont val="宋体"/>
        <family val="3"/>
        <charset val="134"/>
      </rPr>
      <t>寿险业务期初内含价值的预计回报</t>
    </r>
    <r>
      <rPr>
        <sz val="11"/>
        <color theme="1"/>
        <rFont val="PMingLiU"/>
        <family val="1"/>
      </rPr>
      <t/>
    </r>
    <phoneticPr fontId="1" type="noConversion"/>
  </si>
  <si>
    <r>
      <t xml:space="preserve">             </t>
    </r>
    <r>
      <rPr>
        <sz val="10"/>
        <rFont val="宋体"/>
        <family val="3"/>
        <charset val="134"/>
      </rPr>
      <t>寿险业务新业务价值贡献</t>
    </r>
    <phoneticPr fontId="1" type="noConversion"/>
  </si>
  <si>
    <r>
      <t xml:space="preserve">             </t>
    </r>
    <r>
      <rPr>
        <sz val="10"/>
        <rFont val="宋体"/>
        <family val="3"/>
        <charset val="134"/>
      </rPr>
      <t>寿险业务投资偏差</t>
    </r>
    <phoneticPr fontId="1" type="noConversion"/>
  </si>
  <si>
    <r>
      <t xml:space="preserve">             </t>
    </r>
    <r>
      <rPr>
        <sz val="10"/>
        <rFont val="宋体"/>
        <family val="3"/>
        <charset val="134"/>
      </rPr>
      <t>假设调整</t>
    </r>
    <phoneticPr fontId="1" type="noConversion"/>
  </si>
  <si>
    <r>
      <t xml:space="preserve">             </t>
    </r>
    <r>
      <rPr>
        <sz val="10"/>
        <rFont val="宋体"/>
        <family val="3"/>
        <charset val="134"/>
      </rPr>
      <t>寿险业务营运偏差及其他</t>
    </r>
    <phoneticPr fontId="1" type="noConversion"/>
  </si>
  <si>
    <r>
      <rPr>
        <b/>
        <sz val="10"/>
        <rFont val="宋体"/>
        <family val="3"/>
        <charset val="134"/>
      </rPr>
      <t>集团期末内含价值</t>
    </r>
    <phoneticPr fontId="1" type="noConversion"/>
  </si>
  <si>
    <r>
      <t>5.</t>
    </r>
    <r>
      <rPr>
        <b/>
        <sz val="10"/>
        <rFont val="宋体"/>
        <family val="3"/>
        <charset val="134"/>
      </rPr>
      <t>敏感性分析</t>
    </r>
    <phoneticPr fontId="1" type="noConversion"/>
  </si>
  <si>
    <r>
      <t xml:space="preserve">(1) </t>
    </r>
    <r>
      <rPr>
        <b/>
        <sz val="10"/>
        <rFont val="宋体"/>
        <family val="3"/>
        <charset val="134"/>
      </rPr>
      <t>集团内含价值投资收益率和风险贴现率敏感性</t>
    </r>
    <phoneticPr fontId="1" type="noConversion"/>
  </si>
  <si>
    <r>
      <t>(</t>
    </r>
    <r>
      <rPr>
        <b/>
        <sz val="10"/>
        <rFont val="宋体"/>
        <family val="3"/>
        <charset val="134"/>
      </rPr>
      <t>人民币百万元</t>
    </r>
    <r>
      <rPr>
        <b/>
        <sz val="10"/>
        <rFont val="Times New Roman"/>
        <family val="1"/>
      </rPr>
      <t>)</t>
    </r>
    <phoneticPr fontId="1" type="noConversion"/>
  </si>
  <si>
    <r>
      <rPr>
        <b/>
        <sz val="10"/>
        <rFont val="宋体"/>
        <family val="3"/>
        <charset val="134"/>
      </rPr>
      <t>贴现率</t>
    </r>
    <phoneticPr fontId="1" type="noConversion"/>
  </si>
  <si>
    <r>
      <rPr>
        <b/>
        <sz val="10"/>
        <rFont val="宋体"/>
        <family val="3"/>
        <charset val="134"/>
      </rPr>
      <t>较基准变动</t>
    </r>
    <phoneticPr fontId="1" type="noConversion"/>
  </si>
  <si>
    <r>
      <rPr>
        <sz val="10"/>
        <rFont val="宋体"/>
        <family val="3"/>
        <charset val="134"/>
      </rPr>
      <t>基准投资收益率每年增加</t>
    </r>
    <r>
      <rPr>
        <sz val="10"/>
        <rFont val="Times New Roman"/>
        <family val="1"/>
      </rPr>
      <t>50</t>
    </r>
    <r>
      <rPr>
        <sz val="10"/>
        <rFont val="宋体"/>
        <family val="3"/>
        <charset val="134"/>
      </rPr>
      <t>个基点</t>
    </r>
    <phoneticPr fontId="1" type="noConversion"/>
  </si>
  <si>
    <r>
      <rPr>
        <sz val="10"/>
        <rFont val="宋体"/>
        <family val="3"/>
        <charset val="134"/>
      </rPr>
      <t>基准投资收益率</t>
    </r>
    <phoneticPr fontId="1" type="noConversion"/>
  </si>
  <si>
    <r>
      <t xml:space="preserve">(2) </t>
    </r>
    <r>
      <rPr>
        <b/>
        <sz val="10"/>
        <rFont val="宋体"/>
        <family val="3"/>
        <charset val="134"/>
      </rPr>
      <t>寿险业务内含价值投资收益率和风险贴现率敏感性</t>
    </r>
    <phoneticPr fontId="1" type="noConversion"/>
  </si>
  <si>
    <r>
      <t>(</t>
    </r>
    <r>
      <rPr>
        <b/>
        <sz val="10"/>
        <rFont val="宋体"/>
        <family val="3"/>
        <charset val="134"/>
      </rPr>
      <t>人民币百万元</t>
    </r>
    <r>
      <rPr>
        <b/>
        <sz val="10"/>
        <rFont val="Times New Roman"/>
        <family val="1"/>
      </rPr>
      <t>)</t>
    </r>
    <phoneticPr fontId="1" type="noConversion"/>
  </si>
  <si>
    <r>
      <rPr>
        <b/>
        <sz val="10"/>
        <rFont val="宋体"/>
        <family val="3"/>
        <charset val="134"/>
      </rPr>
      <t>贴现率</t>
    </r>
    <phoneticPr fontId="1" type="noConversion"/>
  </si>
  <si>
    <r>
      <rPr>
        <b/>
        <sz val="10"/>
        <rFont val="宋体"/>
        <family val="3"/>
        <charset val="134"/>
      </rPr>
      <t>较基准变动</t>
    </r>
    <phoneticPr fontId="1" type="noConversion"/>
  </si>
  <si>
    <r>
      <t xml:space="preserve">(3) </t>
    </r>
    <r>
      <rPr>
        <b/>
        <sz val="10"/>
        <rFont val="宋体"/>
        <family val="3"/>
        <charset val="134"/>
      </rPr>
      <t>新业务价值投资收益率和风险贴现率敏感性</t>
    </r>
    <phoneticPr fontId="1" type="noConversion"/>
  </si>
  <si>
    <r>
      <t xml:space="preserve">(4) </t>
    </r>
    <r>
      <rPr>
        <b/>
        <sz val="10"/>
        <rFont val="宋体"/>
        <family val="3"/>
        <charset val="134"/>
      </rPr>
      <t>其他假设敏感性</t>
    </r>
    <phoneticPr fontId="1" type="noConversion"/>
  </si>
  <si>
    <r>
      <rPr>
        <b/>
        <sz val="10"/>
        <rFont val="宋体"/>
        <family val="3"/>
        <charset val="134"/>
      </rPr>
      <t>集团内含价值</t>
    </r>
    <phoneticPr fontId="1" type="noConversion"/>
  </si>
  <si>
    <r>
      <rPr>
        <b/>
        <sz val="10"/>
        <rFont val="宋体"/>
        <family val="3"/>
        <charset val="134"/>
      </rPr>
      <t>寿险业务内含价值</t>
    </r>
    <phoneticPr fontId="1" type="noConversion"/>
  </si>
  <si>
    <r>
      <rPr>
        <b/>
        <sz val="10"/>
        <rFont val="宋体"/>
        <family val="3"/>
        <charset val="134"/>
      </rPr>
      <t>一年新业务价值</t>
    </r>
    <phoneticPr fontId="1" type="noConversion"/>
  </si>
  <si>
    <r>
      <t>2015</t>
    </r>
    <r>
      <rPr>
        <sz val="10"/>
        <rFont val="宋体"/>
        <family val="3"/>
        <charset val="134"/>
      </rPr>
      <t>年评估所用假設</t>
    </r>
    <r>
      <rPr>
        <sz val="10"/>
        <rFont val="Times New Roman"/>
        <family val="1"/>
      </rPr>
      <t>(</t>
    </r>
    <r>
      <rPr>
        <sz val="10"/>
        <rFont val="宋体"/>
        <family val="3"/>
        <charset val="134"/>
      </rPr>
      <t>基于偿二代方法</t>
    </r>
    <r>
      <rPr>
        <sz val="10"/>
        <rFont val="Times New Roman"/>
        <family val="1"/>
      </rPr>
      <t>)</t>
    </r>
    <phoneticPr fontId="1" type="noConversion"/>
  </si>
  <si>
    <r>
      <rPr>
        <sz val="10"/>
        <rFont val="宋体"/>
        <family val="3"/>
        <charset val="134"/>
      </rPr>
      <t>发生率上升</t>
    </r>
    <r>
      <rPr>
        <sz val="10"/>
        <rFont val="Times New Roman"/>
        <family val="1"/>
      </rPr>
      <t>10%</t>
    </r>
    <phoneticPr fontId="1" type="noConversion"/>
  </si>
  <si>
    <r>
      <rPr>
        <sz val="10"/>
        <rFont val="宋体"/>
        <family val="3"/>
        <charset val="134"/>
      </rPr>
      <t>保单失效率上升</t>
    </r>
    <r>
      <rPr>
        <sz val="10"/>
        <rFont val="Times New Roman"/>
        <family val="1"/>
      </rPr>
      <t>10%</t>
    </r>
    <phoneticPr fontId="1" type="noConversion"/>
  </si>
  <si>
    <r>
      <t>6.</t>
    </r>
    <r>
      <rPr>
        <b/>
        <sz val="10"/>
        <rFont val="宋体"/>
        <family val="3"/>
        <charset val="134"/>
      </rPr>
      <t>偿二代与偿一代内含价值对比</t>
    </r>
    <phoneticPr fontId="1" type="noConversion"/>
  </si>
  <si>
    <r>
      <rPr>
        <b/>
        <sz val="10"/>
        <rFont val="宋体"/>
        <family val="3"/>
        <charset val="134"/>
      </rPr>
      <t>偿二代</t>
    </r>
    <phoneticPr fontId="1" type="noConversion"/>
  </si>
  <si>
    <r>
      <rPr>
        <b/>
        <sz val="10"/>
        <rFont val="宋体"/>
        <family val="3"/>
        <charset val="134"/>
      </rPr>
      <t>偿一代</t>
    </r>
    <phoneticPr fontId="1" type="noConversion"/>
  </si>
  <si>
    <r>
      <t xml:space="preserve">   </t>
    </r>
    <r>
      <rPr>
        <sz val="10"/>
        <rFont val="宋体"/>
        <family val="3"/>
        <charset val="134"/>
      </rPr>
      <t>其中</t>
    </r>
    <r>
      <rPr>
        <sz val="10"/>
        <rFont val="Times New Roman"/>
        <family val="1"/>
      </rPr>
      <t>:</t>
    </r>
    <r>
      <rPr>
        <sz val="10"/>
        <rFont val="宋体"/>
        <family val="3"/>
        <charset val="134"/>
      </rPr>
      <t>寿险业务内含价值</t>
    </r>
    <phoneticPr fontId="1" type="noConversion"/>
  </si>
  <si>
    <r>
      <t xml:space="preserve">   </t>
    </r>
    <r>
      <rPr>
        <sz val="10"/>
        <rFont val="宋体"/>
        <family val="3"/>
        <charset val="134"/>
      </rPr>
      <t>其中：长期保障型</t>
    </r>
    <phoneticPr fontId="1" type="noConversion"/>
  </si>
  <si>
    <r>
      <t>7.</t>
    </r>
    <r>
      <rPr>
        <b/>
        <sz val="10"/>
        <rFont val="宋体"/>
        <family val="3"/>
        <charset val="134"/>
      </rPr>
      <t>平安寿险剩余边际</t>
    </r>
    <phoneticPr fontId="1" type="noConversion"/>
  </si>
  <si>
    <r>
      <rPr>
        <b/>
        <sz val="10"/>
        <rFont val="宋体"/>
        <family val="3"/>
        <charset val="134"/>
      </rPr>
      <t>剩余边际摊销</t>
    </r>
    <phoneticPr fontId="1" type="noConversion"/>
  </si>
  <si>
    <r>
      <rPr>
        <b/>
        <sz val="10"/>
        <rFont val="宋体"/>
        <family val="3"/>
        <charset val="134"/>
      </rPr>
      <t>其中</t>
    </r>
    <r>
      <rPr>
        <b/>
        <sz val="10"/>
        <rFont val="Times New Roman"/>
        <family val="1"/>
      </rPr>
      <t>:</t>
    </r>
    <r>
      <rPr>
        <b/>
        <sz val="10"/>
        <rFont val="宋体"/>
        <family val="3"/>
        <charset val="134"/>
      </rPr>
      <t>长期保障型占比</t>
    </r>
    <phoneticPr fontId="1" type="noConversion"/>
  </si>
  <si>
    <r>
      <t>8.</t>
    </r>
    <r>
      <rPr>
        <b/>
        <sz val="10"/>
        <rFont val="宋体"/>
        <family val="3"/>
        <charset val="134"/>
      </rPr>
      <t>平安寿险偿付能力敏感性</t>
    </r>
    <phoneticPr fontId="1" type="noConversion"/>
  </si>
  <si>
    <r>
      <rPr>
        <b/>
        <sz val="10"/>
        <rFont val="宋体"/>
        <family val="3"/>
        <charset val="134"/>
      </rPr>
      <t>偿付能力充足率</t>
    </r>
    <phoneticPr fontId="1" type="noConversion"/>
  </si>
  <si>
    <r>
      <rPr>
        <sz val="10"/>
        <rFont val="宋体"/>
        <family val="3"/>
        <charset val="134"/>
      </rPr>
      <t>权益资产公允价值下跌</t>
    </r>
    <r>
      <rPr>
        <sz val="10"/>
        <rFont val="Times New Roman"/>
        <family val="1"/>
      </rPr>
      <t>30%</t>
    </r>
    <phoneticPr fontId="1" type="noConversion"/>
  </si>
  <si>
    <r>
      <rPr>
        <sz val="10"/>
        <rFont val="宋体"/>
        <family val="3"/>
        <charset val="134"/>
      </rPr>
      <t>注：</t>
    </r>
    <r>
      <rPr>
        <sz val="10"/>
        <rFont val="Times New Roman"/>
        <family val="1"/>
      </rPr>
      <t xml:space="preserve"> </t>
    </r>
    <r>
      <rPr>
        <sz val="10"/>
        <rFont val="宋体"/>
        <family val="3"/>
        <charset val="134"/>
      </rPr>
      <t>以上内容因四舍五入，直接相加未必等于总数。</t>
    </r>
    <phoneticPr fontId="1" type="noConversion"/>
  </si>
  <si>
    <r>
      <rPr>
        <b/>
        <sz val="10"/>
        <rFont val="宋体"/>
        <family val="3"/>
        <charset val="134"/>
      </rPr>
      <t>客户经营指标</t>
    </r>
    <phoneticPr fontId="1" type="noConversion"/>
  </si>
  <si>
    <r>
      <t>2016</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/2016</t>
    </r>
    <r>
      <rPr>
        <sz val="10"/>
        <rFont val="宋体"/>
        <family val="3"/>
        <charset val="134"/>
      </rPr>
      <t>年</t>
    </r>
    <phoneticPr fontId="1" type="noConversion"/>
  </si>
  <si>
    <r>
      <t>2015</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/2015</t>
    </r>
    <r>
      <rPr>
        <sz val="10"/>
        <rFont val="宋体"/>
        <family val="3"/>
        <charset val="134"/>
      </rPr>
      <t>年</t>
    </r>
    <phoneticPr fontId="1" type="noConversion"/>
  </si>
  <si>
    <r>
      <rPr>
        <sz val="10"/>
        <rFont val="宋体"/>
        <family val="3"/>
        <charset val="134"/>
      </rPr>
      <t>增减</t>
    </r>
    <r>
      <rPr>
        <sz val="10"/>
        <rFont val="Arial"/>
        <family val="2"/>
      </rPr>
      <t>(%)</t>
    </r>
    <phoneticPr fontId="1" type="noConversion"/>
  </si>
  <si>
    <r>
      <rPr>
        <b/>
        <sz val="10"/>
        <rFont val="宋体"/>
        <family val="3"/>
        <charset val="134"/>
      </rPr>
      <t>集团整体利润（人民币百万元）</t>
    </r>
    <phoneticPr fontId="1" type="noConversion"/>
  </si>
  <si>
    <r>
      <rPr>
        <sz val="10"/>
        <rFont val="宋体"/>
        <family val="3"/>
        <charset val="134"/>
      </rPr>
      <t>集团合并归属于母公司股东的净利润</t>
    </r>
    <phoneticPr fontId="1" type="noConversion"/>
  </si>
  <si>
    <r>
      <rPr>
        <sz val="10"/>
        <rFont val="宋体"/>
        <family val="3"/>
        <charset val="134"/>
      </rPr>
      <t>个人业务利润</t>
    </r>
    <phoneticPr fontId="1" type="noConversion"/>
  </si>
  <si>
    <r>
      <rPr>
        <sz val="10"/>
        <rFont val="宋体"/>
        <family val="3"/>
        <charset val="134"/>
      </rPr>
      <t>机构及其他业务利润</t>
    </r>
    <phoneticPr fontId="1" type="noConversion"/>
  </si>
  <si>
    <r>
      <rPr>
        <sz val="10"/>
        <rFont val="宋体"/>
        <family val="3"/>
        <charset val="134"/>
      </rPr>
      <t>个人业务利润占比</t>
    </r>
    <phoneticPr fontId="1" type="noConversion"/>
  </si>
  <si>
    <r>
      <rPr>
        <sz val="10"/>
        <rFont val="宋体"/>
        <family val="3"/>
        <charset val="134"/>
      </rPr>
      <t>上升</t>
    </r>
    <r>
      <rPr>
        <sz val="10"/>
        <rFont val="Arial"/>
        <family val="2"/>
      </rPr>
      <t>7.3</t>
    </r>
    <r>
      <rPr>
        <sz val="10"/>
        <rFont val="宋体"/>
        <family val="3"/>
        <charset val="134"/>
      </rPr>
      <t>个百分点</t>
    </r>
    <phoneticPr fontId="1" type="noConversion"/>
  </si>
  <si>
    <r>
      <rPr>
        <b/>
        <sz val="10"/>
        <rFont val="宋体"/>
        <family val="3"/>
        <charset val="134"/>
      </rPr>
      <t>集团客户数</t>
    </r>
    <phoneticPr fontId="1" type="noConversion"/>
  </si>
  <si>
    <r>
      <rPr>
        <b/>
        <sz val="10"/>
        <rFont val="宋体"/>
        <family val="3"/>
        <charset val="134"/>
      </rPr>
      <t>个人客户数量（万人）</t>
    </r>
    <phoneticPr fontId="1" type="noConversion"/>
  </si>
  <si>
    <r>
      <rPr>
        <sz val="10"/>
        <rFont val="宋体"/>
        <family val="3"/>
        <charset val="134"/>
      </rPr>
      <t>注：</t>
    </r>
    <r>
      <rPr>
        <sz val="10"/>
        <rFont val="Arial"/>
        <family val="2"/>
      </rPr>
      <t>15</t>
    </r>
    <r>
      <rPr>
        <sz val="10"/>
        <rFont val="宋体"/>
        <family val="3"/>
        <charset val="134"/>
      </rPr>
      <t>年年报披露客户数</t>
    </r>
    <r>
      <rPr>
        <sz val="10"/>
        <rFont val="Arial"/>
        <family val="2"/>
      </rPr>
      <t>10858</t>
    </r>
    <r>
      <rPr>
        <sz val="10"/>
        <rFont val="宋体"/>
        <family val="3"/>
        <charset val="134"/>
      </rPr>
      <t>万，</t>
    </r>
    <r>
      <rPr>
        <sz val="10"/>
        <rFont val="Arial"/>
        <family val="2"/>
      </rPr>
      <t>10910</t>
    </r>
    <r>
      <rPr>
        <sz val="10"/>
        <rFont val="宋体"/>
        <family val="3"/>
        <charset val="134"/>
      </rPr>
      <t>万为</t>
    </r>
    <r>
      <rPr>
        <sz val="10"/>
        <rFont val="Arial"/>
        <family val="2"/>
      </rPr>
      <t>IR</t>
    </r>
    <r>
      <rPr>
        <sz val="10"/>
        <rFont val="宋体"/>
        <family val="3"/>
        <charset val="134"/>
      </rPr>
      <t>报告口径，即将持有陆金所合同的纳入客户统计范围</t>
    </r>
    <phoneticPr fontId="1" type="noConversion"/>
  </si>
  <si>
    <r>
      <rPr>
        <sz val="10"/>
        <rFont val="宋体"/>
        <family val="3"/>
        <charset val="134"/>
      </rPr>
      <t>人寿保险</t>
    </r>
  </si>
  <si>
    <r>
      <rPr>
        <sz val="10"/>
        <rFont val="宋体"/>
        <family val="3"/>
        <charset val="134"/>
      </rPr>
      <t>车险</t>
    </r>
  </si>
  <si>
    <r>
      <rPr>
        <sz val="10"/>
        <rFont val="宋体"/>
        <family val="3"/>
        <charset val="134"/>
      </rPr>
      <t>银行零售</t>
    </r>
  </si>
  <si>
    <r>
      <rPr>
        <sz val="10"/>
        <rFont val="宋体"/>
        <family val="3"/>
        <charset val="134"/>
      </rPr>
      <t>注：含银行存款理财和银行贷款</t>
    </r>
    <phoneticPr fontId="1" type="noConversion"/>
  </si>
  <si>
    <r>
      <rPr>
        <sz val="10"/>
        <rFont val="宋体"/>
        <family val="3"/>
        <charset val="134"/>
      </rPr>
      <t>信用卡</t>
    </r>
  </si>
  <si>
    <r>
      <rPr>
        <sz val="10"/>
        <rFont val="宋体"/>
        <family val="3"/>
        <charset val="134"/>
      </rPr>
      <t>证券基金信托</t>
    </r>
  </si>
  <si>
    <r>
      <rPr>
        <sz val="10"/>
        <rFont val="宋体"/>
        <family val="3"/>
        <charset val="134"/>
      </rPr>
      <t>其他</t>
    </r>
  </si>
  <si>
    <r>
      <rPr>
        <sz val="10"/>
        <rFont val="宋体"/>
        <family val="3"/>
        <charset val="134"/>
      </rPr>
      <t>注：其他包含互联网金融、其他保险、其他贷款</t>
    </r>
    <phoneticPr fontId="1" type="noConversion"/>
  </si>
  <si>
    <r>
      <rPr>
        <b/>
        <sz val="10"/>
        <rFont val="宋体"/>
        <family val="3"/>
        <charset val="134"/>
      </rPr>
      <t>新增客户数（万人）</t>
    </r>
    <phoneticPr fontId="1" type="noConversion"/>
  </si>
  <si>
    <r>
      <rPr>
        <b/>
        <sz val="10"/>
        <rFont val="宋体"/>
        <family val="3"/>
        <charset val="134"/>
      </rPr>
      <t>渠道获客</t>
    </r>
    <phoneticPr fontId="1" type="noConversion"/>
  </si>
  <si>
    <r>
      <rPr>
        <sz val="10"/>
        <rFont val="宋体"/>
        <family val="3"/>
        <charset val="134"/>
      </rPr>
      <t>注：含代理人渠道、银行网点柜面、电销渠道和其他</t>
    </r>
    <phoneticPr fontId="1" type="noConversion"/>
  </si>
  <si>
    <r>
      <rPr>
        <sz val="10"/>
        <rFont val="宋体"/>
        <family val="3"/>
        <charset val="134"/>
      </rPr>
      <t>注：年报中未披露</t>
    </r>
    <r>
      <rPr>
        <sz val="10"/>
        <rFont val="Arial"/>
        <family val="2"/>
      </rPr>
      <t>15</t>
    </r>
    <r>
      <rPr>
        <sz val="10"/>
        <rFont val="宋体"/>
        <family val="3"/>
        <charset val="134"/>
      </rPr>
      <t>年数据和增长率，此处是否提供</t>
    </r>
    <phoneticPr fontId="11" type="noConversion"/>
  </si>
  <si>
    <r>
      <rPr>
        <sz val="10"/>
        <rFont val="宋体"/>
        <family val="3"/>
        <charset val="134"/>
      </rPr>
      <t>互联网渠道新增获客数（万人）</t>
    </r>
    <phoneticPr fontId="1" type="noConversion"/>
  </si>
  <si>
    <r>
      <rPr>
        <sz val="10"/>
        <rFont val="宋体"/>
        <family val="3"/>
        <charset val="134"/>
      </rPr>
      <t>电话中心坐席人数（万人）</t>
    </r>
    <phoneticPr fontId="1" type="noConversion"/>
  </si>
  <si>
    <r>
      <rPr>
        <sz val="10"/>
        <rFont val="宋体"/>
        <family val="3"/>
        <charset val="134"/>
      </rPr>
      <t>注：寿险</t>
    </r>
    <r>
      <rPr>
        <sz val="10"/>
        <rFont val="Arial"/>
        <family val="2"/>
      </rPr>
      <t>2.96</t>
    </r>
    <r>
      <rPr>
        <sz val="10"/>
        <rFont val="宋体"/>
        <family val="3"/>
        <charset val="134"/>
      </rPr>
      <t>万，产险</t>
    </r>
    <r>
      <rPr>
        <sz val="10"/>
        <rFont val="Arial"/>
        <family val="2"/>
      </rPr>
      <t>2.13</t>
    </r>
    <r>
      <rPr>
        <sz val="10"/>
        <rFont val="宋体"/>
        <family val="3"/>
        <charset val="134"/>
      </rPr>
      <t>万，金服</t>
    </r>
    <r>
      <rPr>
        <sz val="10"/>
        <rFont val="Arial"/>
        <family val="2"/>
      </rPr>
      <t>0.17</t>
    </r>
    <r>
      <rPr>
        <sz val="10"/>
        <rFont val="宋体"/>
        <family val="3"/>
        <charset val="134"/>
      </rPr>
      <t>万</t>
    </r>
    <phoneticPr fontId="1" type="noConversion"/>
  </si>
  <si>
    <r>
      <rPr>
        <b/>
        <sz val="10"/>
        <rFont val="宋体"/>
        <family val="3"/>
        <charset val="134"/>
      </rPr>
      <t>集团用户数</t>
    </r>
    <phoneticPr fontId="1" type="noConversion"/>
  </si>
  <si>
    <r>
      <rPr>
        <b/>
        <sz val="10"/>
        <rFont val="宋体"/>
        <family val="3"/>
        <charset val="134"/>
      </rPr>
      <t>互联网用户规模</t>
    </r>
    <r>
      <rPr>
        <b/>
        <sz val="10"/>
        <rFont val="Arial"/>
        <family val="2"/>
      </rPr>
      <t>(</t>
    </r>
    <r>
      <rPr>
        <b/>
        <sz val="10"/>
        <rFont val="宋体"/>
        <family val="3"/>
        <charset val="134"/>
      </rPr>
      <t>万人</t>
    </r>
    <r>
      <rPr>
        <b/>
        <sz val="10"/>
        <rFont val="Arial"/>
        <family val="2"/>
      </rPr>
      <t>)</t>
    </r>
    <phoneticPr fontId="1" type="noConversion"/>
  </si>
  <si>
    <r>
      <rPr>
        <sz val="10"/>
        <rFont val="宋体"/>
        <family val="3"/>
        <charset val="134"/>
      </rPr>
      <t>注：</t>
    </r>
    <r>
      <rPr>
        <sz val="10"/>
        <rFont val="Arial"/>
        <family val="2"/>
      </rPr>
      <t>IR</t>
    </r>
    <r>
      <rPr>
        <sz val="10"/>
        <rFont val="宋体"/>
        <family val="3"/>
        <charset val="134"/>
      </rPr>
      <t>报告披露</t>
    </r>
    <r>
      <rPr>
        <sz val="10"/>
        <rFont val="Arial"/>
        <family val="2"/>
      </rPr>
      <t>15</t>
    </r>
    <r>
      <rPr>
        <sz val="10"/>
        <rFont val="宋体"/>
        <family val="3"/>
        <charset val="134"/>
      </rPr>
      <t>年的数据为</t>
    </r>
    <r>
      <rPr>
        <sz val="10"/>
        <rFont val="Arial"/>
        <family val="2"/>
      </rPr>
      <t>24162</t>
    </r>
    <r>
      <rPr>
        <sz val="10"/>
        <rFont val="宋体"/>
        <family val="3"/>
        <charset val="134"/>
      </rPr>
      <t>；因统计节点不一样，数据与</t>
    </r>
    <r>
      <rPr>
        <sz val="10"/>
        <rFont val="Arial"/>
        <family val="2"/>
      </rPr>
      <t>15</t>
    </r>
    <r>
      <rPr>
        <sz val="10"/>
        <rFont val="宋体"/>
        <family val="3"/>
        <charset val="134"/>
      </rPr>
      <t>年报</t>
    </r>
    <r>
      <rPr>
        <sz val="10"/>
        <rFont val="Arial"/>
        <family val="2"/>
      </rPr>
      <t>24157</t>
    </r>
    <r>
      <rPr>
        <sz val="10"/>
        <rFont val="宋体"/>
        <family val="3"/>
        <charset val="134"/>
      </rPr>
      <t>有微小差异</t>
    </r>
    <phoneticPr fontId="1" type="noConversion"/>
  </si>
  <si>
    <r>
      <rPr>
        <sz val="10"/>
        <rFont val="宋体"/>
        <family val="3"/>
        <charset val="134"/>
      </rPr>
      <t>互联网金融公司</t>
    </r>
  </si>
  <si>
    <r>
      <rPr>
        <sz val="10"/>
        <rFont val="宋体"/>
        <family val="3"/>
        <charset val="134"/>
      </rPr>
      <t>核心金融公司</t>
    </r>
  </si>
  <si>
    <r>
      <t>APP</t>
    </r>
    <r>
      <rPr>
        <b/>
        <sz val="10"/>
        <rFont val="宋体"/>
        <family val="3"/>
        <charset val="134"/>
      </rPr>
      <t>用户规模</t>
    </r>
    <r>
      <rPr>
        <b/>
        <sz val="10"/>
        <rFont val="Arial"/>
        <family val="2"/>
      </rPr>
      <t>(</t>
    </r>
    <r>
      <rPr>
        <b/>
        <sz val="10"/>
        <rFont val="宋体"/>
        <family val="3"/>
        <charset val="134"/>
      </rPr>
      <t>万人</t>
    </r>
    <r>
      <rPr>
        <b/>
        <sz val="10"/>
        <rFont val="Arial"/>
        <family val="2"/>
      </rPr>
      <t>)</t>
    </r>
    <phoneticPr fontId="1" type="noConversion"/>
  </si>
  <si>
    <r>
      <rPr>
        <sz val="10"/>
        <rFont val="宋体"/>
        <family val="3"/>
        <charset val="134"/>
      </rPr>
      <t>用户在互联网平台迁徙量（万人次）</t>
    </r>
    <phoneticPr fontId="1" type="noConversion"/>
  </si>
  <si>
    <r>
      <rPr>
        <sz val="10"/>
        <rFont val="宋体"/>
        <family val="3"/>
        <charset val="134"/>
      </rPr>
      <t>户均服务数（项</t>
    </r>
    <r>
      <rPr>
        <sz val="10"/>
        <rFont val="Arial"/>
        <family val="2"/>
      </rPr>
      <t>/</t>
    </r>
    <r>
      <rPr>
        <sz val="10"/>
        <rFont val="宋体"/>
        <family val="3"/>
        <charset val="134"/>
      </rPr>
      <t>人）</t>
    </r>
    <phoneticPr fontId="1" type="noConversion"/>
  </si>
  <si>
    <r>
      <rPr>
        <sz val="10"/>
        <rFont val="宋体"/>
        <family val="3"/>
        <charset val="134"/>
      </rPr>
      <t>月均活跃用户（万人）</t>
    </r>
    <phoneticPr fontId="1" type="noConversion"/>
  </si>
  <si>
    <r>
      <rPr>
        <sz val="10"/>
        <rFont val="宋体"/>
        <family val="3"/>
        <charset val="134"/>
      </rPr>
      <t>全年累计高活跃用户占比（</t>
    </r>
    <r>
      <rPr>
        <sz val="10"/>
        <rFont val="Arial"/>
        <family val="2"/>
      </rPr>
      <t>%</t>
    </r>
    <r>
      <rPr>
        <sz val="10"/>
        <rFont val="宋体"/>
        <family val="3"/>
        <charset val="134"/>
      </rPr>
      <t>）</t>
    </r>
    <phoneticPr fontId="1" type="noConversion"/>
  </si>
  <si>
    <r>
      <rPr>
        <sz val="10"/>
        <rFont val="宋体"/>
        <family val="3"/>
        <charset val="134"/>
      </rPr>
      <t>注：活跃等级按登陆次数分级，高为月</t>
    </r>
    <r>
      <rPr>
        <sz val="10"/>
        <rFont val="Arial"/>
        <family val="2"/>
      </rPr>
      <t>4</t>
    </r>
    <r>
      <rPr>
        <sz val="10"/>
        <rFont val="宋体"/>
        <family val="3"/>
        <charset val="134"/>
      </rPr>
      <t>次以上；中为月</t>
    </r>
    <r>
      <rPr>
        <sz val="10"/>
        <rFont val="Arial"/>
        <family val="2"/>
      </rPr>
      <t>4</t>
    </r>
    <r>
      <rPr>
        <sz val="10"/>
        <rFont val="宋体"/>
        <family val="3"/>
        <charset val="134"/>
      </rPr>
      <t>次以下年</t>
    </r>
    <r>
      <rPr>
        <sz val="10"/>
        <rFont val="Arial"/>
        <family val="2"/>
      </rPr>
      <t>1</t>
    </r>
    <r>
      <rPr>
        <sz val="10"/>
        <rFont val="宋体"/>
        <family val="3"/>
        <charset val="134"/>
      </rPr>
      <t>次以上；低为年</t>
    </r>
    <r>
      <rPr>
        <sz val="10"/>
        <rFont val="Arial"/>
        <family val="2"/>
      </rPr>
      <t>1</t>
    </r>
    <r>
      <rPr>
        <sz val="10"/>
        <rFont val="宋体"/>
        <family val="3"/>
        <charset val="134"/>
      </rPr>
      <t xml:space="preserve">次及以下
</t>
    </r>
    <phoneticPr fontId="1" type="noConversion"/>
  </si>
  <si>
    <r>
      <rPr>
        <b/>
        <sz val="10"/>
        <rFont val="宋体"/>
        <family val="3"/>
        <charset val="134"/>
      </rPr>
      <t>客户迁徙及客均利润</t>
    </r>
    <phoneticPr fontId="1" type="noConversion"/>
  </si>
  <si>
    <r>
      <rPr>
        <sz val="10"/>
        <rFont val="宋体"/>
        <family val="3"/>
        <charset val="134"/>
      </rPr>
      <t>同时持有多个子公司合同的客户数（万人）</t>
    </r>
    <phoneticPr fontId="1" type="noConversion"/>
  </si>
  <si>
    <r>
      <rPr>
        <b/>
        <sz val="10"/>
        <rFont val="宋体"/>
        <family val="3"/>
        <charset val="134"/>
      </rPr>
      <t>客均合同数（个</t>
    </r>
    <r>
      <rPr>
        <b/>
        <sz val="10"/>
        <rFont val="Arial"/>
        <family val="2"/>
      </rPr>
      <t>/</t>
    </r>
    <r>
      <rPr>
        <b/>
        <sz val="10"/>
        <rFont val="宋体"/>
        <family val="3"/>
        <charset val="134"/>
      </rPr>
      <t>人）</t>
    </r>
    <phoneticPr fontId="1" type="noConversion"/>
  </si>
  <si>
    <r>
      <rPr>
        <b/>
        <sz val="10"/>
        <rFont val="宋体"/>
        <family val="3"/>
        <charset val="134"/>
      </rPr>
      <t>通过交叉销售获得的新业务</t>
    </r>
    <r>
      <rPr>
        <b/>
        <sz val="10"/>
        <rFont val="Arial"/>
        <family val="2"/>
      </rPr>
      <t>-</t>
    </r>
    <r>
      <rPr>
        <b/>
        <sz val="10"/>
        <rFont val="宋体"/>
        <family val="3"/>
        <charset val="134"/>
      </rPr>
      <t>金额（人民币百万元）</t>
    </r>
    <phoneticPr fontId="1" type="noConversion"/>
  </si>
  <si>
    <r>
      <rPr>
        <b/>
        <sz val="10"/>
        <rFont val="宋体"/>
        <family val="3"/>
        <charset val="134"/>
      </rPr>
      <t>平安产险</t>
    </r>
  </si>
  <si>
    <r>
      <rPr>
        <sz val="10"/>
        <rFont val="宋体"/>
        <family val="3"/>
        <charset val="134"/>
      </rPr>
      <t>　保费收入</t>
    </r>
  </si>
  <si>
    <r>
      <rPr>
        <b/>
        <sz val="10"/>
        <rFont val="宋体"/>
        <family val="3"/>
        <charset val="134"/>
      </rPr>
      <t>养老险团体短期险</t>
    </r>
  </si>
  <si>
    <r>
      <rPr>
        <b/>
        <sz val="10"/>
        <rFont val="宋体"/>
        <family val="3"/>
        <charset val="134"/>
      </rPr>
      <t>平安健康险</t>
    </r>
  </si>
  <si>
    <r>
      <rPr>
        <b/>
        <sz val="10"/>
        <rFont val="宋体"/>
        <family val="3"/>
        <charset val="134"/>
      </rPr>
      <t>通过交叉销售获得的新业务</t>
    </r>
    <r>
      <rPr>
        <b/>
        <sz val="10"/>
        <rFont val="Arial"/>
        <family val="2"/>
      </rPr>
      <t>-</t>
    </r>
    <r>
      <rPr>
        <b/>
        <sz val="10"/>
        <rFont val="宋体"/>
        <family val="3"/>
        <charset val="134"/>
      </rPr>
      <t>渠道贡献占比（</t>
    </r>
    <r>
      <rPr>
        <b/>
        <sz val="10"/>
        <rFont val="Arial"/>
        <family val="2"/>
      </rPr>
      <t>%</t>
    </r>
    <r>
      <rPr>
        <b/>
        <sz val="10"/>
        <rFont val="宋体"/>
        <family val="3"/>
        <charset val="134"/>
      </rPr>
      <t>）</t>
    </r>
    <phoneticPr fontId="1" type="noConversion"/>
  </si>
  <si>
    <r>
      <rPr>
        <b/>
        <sz val="10"/>
        <rFont val="宋体"/>
        <family val="3"/>
        <charset val="134"/>
      </rPr>
      <t>客户特征</t>
    </r>
    <phoneticPr fontId="1" type="noConversion"/>
  </si>
  <si>
    <r>
      <rPr>
        <b/>
        <sz val="10"/>
        <rFont val="宋体"/>
        <family val="3"/>
        <charset val="134"/>
      </rPr>
      <t>客户财富等级</t>
    </r>
    <r>
      <rPr>
        <b/>
        <sz val="10"/>
        <rFont val="Arial"/>
        <family val="2"/>
      </rPr>
      <t>-</t>
    </r>
    <r>
      <rPr>
        <b/>
        <sz val="10"/>
        <rFont val="宋体"/>
        <family val="3"/>
        <charset val="134"/>
      </rPr>
      <t>客户数（万人）</t>
    </r>
    <phoneticPr fontId="1" type="noConversion"/>
  </si>
  <si>
    <r>
      <t xml:space="preserve">  </t>
    </r>
    <r>
      <rPr>
        <sz val="10"/>
        <rFont val="宋体"/>
        <family val="3"/>
        <charset val="134"/>
      </rPr>
      <t>高净值</t>
    </r>
    <phoneticPr fontId="11" type="noConversion"/>
  </si>
  <si>
    <r>
      <rPr>
        <sz val="10"/>
        <rFont val="宋体"/>
        <family val="3"/>
        <charset val="134"/>
      </rPr>
      <t>注：大众客户为年收入</t>
    </r>
    <r>
      <rPr>
        <sz val="10"/>
        <rFont val="Arial"/>
        <family val="2"/>
      </rPr>
      <t>RMB10</t>
    </r>
    <r>
      <rPr>
        <sz val="10"/>
        <rFont val="宋体"/>
        <family val="3"/>
        <charset val="134"/>
      </rPr>
      <t>万以下客户；中产客户为年收入</t>
    </r>
    <r>
      <rPr>
        <sz val="10"/>
        <rFont val="Arial"/>
        <family val="2"/>
      </rPr>
      <t>RMB10</t>
    </r>
    <r>
      <rPr>
        <sz val="10"/>
        <rFont val="宋体"/>
        <family val="3"/>
        <charset val="134"/>
      </rPr>
      <t>万到</t>
    </r>
    <r>
      <rPr>
        <sz val="10"/>
        <rFont val="Arial"/>
        <family val="2"/>
      </rPr>
      <t>24</t>
    </r>
    <r>
      <rPr>
        <sz val="10"/>
        <rFont val="宋体"/>
        <family val="3"/>
        <charset val="134"/>
      </rPr>
      <t>万客户；富裕客户为年收入</t>
    </r>
    <r>
      <rPr>
        <sz val="10"/>
        <rFont val="Arial"/>
        <family val="2"/>
      </rPr>
      <t>RMB24</t>
    </r>
    <r>
      <rPr>
        <sz val="10"/>
        <rFont val="宋体"/>
        <family val="3"/>
        <charset val="134"/>
      </rPr>
      <t>万以上客户；高净值客户为个人资产规模达</t>
    </r>
    <r>
      <rPr>
        <sz val="10"/>
        <rFont val="Arial"/>
        <family val="2"/>
      </rPr>
      <t>1,000</t>
    </r>
    <r>
      <rPr>
        <sz val="10"/>
        <rFont val="宋体"/>
        <family val="3"/>
        <charset val="134"/>
      </rPr>
      <t>万以上客户。</t>
    </r>
    <phoneticPr fontId="11" type="noConversion"/>
  </si>
  <si>
    <r>
      <t xml:space="preserve">  </t>
    </r>
    <r>
      <rPr>
        <sz val="10"/>
        <rFont val="宋体"/>
        <family val="3"/>
        <charset val="134"/>
      </rPr>
      <t>富裕</t>
    </r>
    <phoneticPr fontId="11" type="noConversion"/>
  </si>
  <si>
    <r>
      <t xml:space="preserve">  </t>
    </r>
    <r>
      <rPr>
        <sz val="10"/>
        <rFont val="宋体"/>
        <family val="3"/>
        <charset val="134"/>
      </rPr>
      <t>中产</t>
    </r>
    <phoneticPr fontId="11" type="noConversion"/>
  </si>
  <si>
    <r>
      <t xml:space="preserve">  </t>
    </r>
    <r>
      <rPr>
        <sz val="10"/>
        <rFont val="宋体"/>
        <family val="3"/>
        <charset val="134"/>
      </rPr>
      <t>大众</t>
    </r>
    <phoneticPr fontId="11" type="noConversion"/>
  </si>
  <si>
    <r>
      <t xml:space="preserve"> </t>
    </r>
    <r>
      <rPr>
        <sz val="10"/>
        <rFont val="宋体"/>
        <family val="3"/>
        <charset val="134"/>
      </rPr>
      <t>集团合计</t>
    </r>
    <phoneticPr fontId="11" type="noConversion"/>
  </si>
  <si>
    <r>
      <rPr>
        <b/>
        <sz val="10"/>
        <rFont val="宋体"/>
        <family val="3"/>
        <charset val="134"/>
      </rPr>
      <t>客户财富等级</t>
    </r>
    <r>
      <rPr>
        <b/>
        <sz val="10"/>
        <rFont val="Arial"/>
        <family val="2"/>
      </rPr>
      <t>-</t>
    </r>
    <r>
      <rPr>
        <b/>
        <sz val="10"/>
        <rFont val="宋体"/>
        <family val="3"/>
        <charset val="134"/>
      </rPr>
      <t>客均合同数（个</t>
    </r>
    <r>
      <rPr>
        <b/>
        <sz val="10"/>
        <rFont val="Arial"/>
        <family val="2"/>
      </rPr>
      <t>/</t>
    </r>
    <r>
      <rPr>
        <b/>
        <sz val="10"/>
        <rFont val="宋体"/>
        <family val="3"/>
        <charset val="134"/>
      </rPr>
      <t>人）</t>
    </r>
    <phoneticPr fontId="1" type="noConversion"/>
  </si>
  <si>
    <r>
      <rPr>
        <sz val="20"/>
        <rFont val="宋体"/>
        <family val="3"/>
        <charset val="134"/>
      </rPr>
      <t>中国平安保险集团股份有限公司</t>
    </r>
    <phoneticPr fontId="1" type="noConversion"/>
  </si>
  <si>
    <r>
      <t>(</t>
    </r>
    <r>
      <rPr>
        <sz val="10"/>
        <rFont val="宋体"/>
        <family val="3"/>
        <charset val="134"/>
      </rPr>
      <t>人民币百万元）</t>
    </r>
    <phoneticPr fontId="1" type="noConversion"/>
  </si>
  <si>
    <r>
      <rPr>
        <sz val="10"/>
        <rFont val="宋体"/>
        <family val="3"/>
        <charset val="134"/>
      </rPr>
      <t>分部资产合计</t>
    </r>
  </si>
  <si>
    <r>
      <rPr>
        <sz val="10"/>
        <rFont val="宋体"/>
        <family val="3"/>
        <charset val="134"/>
      </rPr>
      <t>分部负债合计</t>
    </r>
  </si>
  <si>
    <r>
      <rPr>
        <sz val="10"/>
        <rFont val="宋体"/>
        <family val="3"/>
        <charset val="134"/>
      </rPr>
      <t>分部净资产</t>
    </r>
    <phoneticPr fontId="1" type="noConversion"/>
  </si>
  <si>
    <r>
      <rPr>
        <sz val="10"/>
        <rFont val="宋体"/>
        <family val="3"/>
        <charset val="134"/>
      </rPr>
      <t>净投资收益</t>
    </r>
    <phoneticPr fontId="1" type="noConversion"/>
  </si>
  <si>
    <r>
      <rPr>
        <sz val="10"/>
        <rFont val="宋体"/>
        <family val="3"/>
        <charset val="134"/>
      </rPr>
      <t>净投资收益率</t>
    </r>
    <r>
      <rPr>
        <sz val="10"/>
        <rFont val="Arial"/>
        <family val="2"/>
      </rPr>
      <t>(%)</t>
    </r>
  </si>
  <si>
    <r>
      <rPr>
        <sz val="10"/>
        <rFont val="宋体"/>
        <family val="3"/>
        <charset val="134"/>
      </rPr>
      <t>上升</t>
    </r>
    <r>
      <rPr>
        <sz val="10"/>
        <rFont val="Arial"/>
        <family val="2"/>
      </rPr>
      <t>0.5</t>
    </r>
    <r>
      <rPr>
        <sz val="10"/>
        <rFont val="宋体"/>
        <family val="3"/>
        <charset val="134"/>
      </rPr>
      <t>个百分点</t>
    </r>
    <phoneticPr fontId="1" type="noConversion"/>
  </si>
  <si>
    <r>
      <rPr>
        <sz val="10"/>
        <rFont val="宋体"/>
        <family val="3"/>
        <charset val="134"/>
      </rPr>
      <t>总投资收益</t>
    </r>
    <phoneticPr fontId="1" type="noConversion"/>
  </si>
  <si>
    <r>
      <rPr>
        <sz val="10"/>
        <rFont val="宋体"/>
        <family val="3"/>
        <charset val="134"/>
      </rPr>
      <t>总投资收益率</t>
    </r>
    <r>
      <rPr>
        <sz val="10"/>
        <rFont val="Arial"/>
        <family val="2"/>
      </rPr>
      <t>(%)</t>
    </r>
  </si>
  <si>
    <r>
      <rPr>
        <sz val="10"/>
        <rFont val="宋体"/>
        <family val="3"/>
        <charset val="134"/>
      </rPr>
      <t>下降</t>
    </r>
    <r>
      <rPr>
        <sz val="10"/>
        <rFont val="Arial"/>
        <family val="2"/>
      </rPr>
      <t>1.7</t>
    </r>
    <r>
      <rPr>
        <sz val="10"/>
        <rFont val="宋体"/>
        <family val="3"/>
        <charset val="134"/>
      </rPr>
      <t>个百分点</t>
    </r>
    <phoneticPr fontId="1" type="noConversion"/>
  </si>
  <si>
    <r>
      <rPr>
        <sz val="10"/>
        <rFont val="宋体"/>
        <family val="3"/>
        <charset val="134"/>
      </rPr>
      <t>综合成本率</t>
    </r>
    <r>
      <rPr>
        <sz val="10"/>
        <rFont val="Arial"/>
        <family val="2"/>
      </rPr>
      <t>(%)</t>
    </r>
    <phoneticPr fontId="1" type="noConversion"/>
  </si>
  <si>
    <r>
      <rPr>
        <sz val="10"/>
        <rFont val="宋体"/>
        <family val="3"/>
        <charset val="134"/>
      </rPr>
      <t>上升</t>
    </r>
    <r>
      <rPr>
        <sz val="10"/>
        <rFont val="Arial"/>
        <family val="2"/>
      </rPr>
      <t>0.3</t>
    </r>
    <r>
      <rPr>
        <sz val="10"/>
        <rFont val="宋体"/>
        <family val="3"/>
        <charset val="134"/>
      </rPr>
      <t>个百分点</t>
    </r>
    <phoneticPr fontId="1" type="noConversion"/>
  </si>
  <si>
    <r>
      <rPr>
        <sz val="10"/>
        <rFont val="宋体"/>
        <family val="3"/>
        <charset val="134"/>
      </rPr>
      <t>赔付率</t>
    </r>
    <r>
      <rPr>
        <sz val="10"/>
        <rFont val="Arial"/>
        <family val="2"/>
      </rPr>
      <t>(%)</t>
    </r>
    <phoneticPr fontId="1" type="noConversion"/>
  </si>
  <si>
    <r>
      <rPr>
        <sz val="10"/>
        <rFont val="宋体"/>
        <family val="3"/>
        <charset val="134"/>
      </rPr>
      <t>下降</t>
    </r>
    <r>
      <rPr>
        <sz val="10"/>
        <rFont val="Arial"/>
        <family val="2"/>
      </rPr>
      <t>2.3</t>
    </r>
    <r>
      <rPr>
        <sz val="10"/>
        <rFont val="宋体"/>
        <family val="3"/>
        <charset val="134"/>
      </rPr>
      <t>个百分点</t>
    </r>
    <phoneticPr fontId="1" type="noConversion"/>
  </si>
  <si>
    <r>
      <rPr>
        <sz val="10"/>
        <rFont val="宋体"/>
        <family val="3"/>
        <charset val="134"/>
      </rPr>
      <t>费用率</t>
    </r>
    <r>
      <rPr>
        <sz val="10"/>
        <rFont val="Arial"/>
        <family val="2"/>
      </rPr>
      <t>(%)</t>
    </r>
    <phoneticPr fontId="1" type="noConversion"/>
  </si>
  <si>
    <r>
      <rPr>
        <sz val="10"/>
        <rFont val="宋体"/>
        <family val="3"/>
        <charset val="134"/>
      </rPr>
      <t>提升</t>
    </r>
    <r>
      <rPr>
        <sz val="10"/>
        <rFont val="Arial"/>
        <family val="2"/>
      </rPr>
      <t>2.6</t>
    </r>
    <r>
      <rPr>
        <sz val="10"/>
        <rFont val="宋体"/>
        <family val="3"/>
        <charset val="134"/>
      </rPr>
      <t>个百分点</t>
    </r>
    <phoneticPr fontId="1" type="noConversion"/>
  </si>
  <si>
    <r>
      <rPr>
        <b/>
        <sz val="11"/>
        <rFont val="宋体"/>
        <family val="3"/>
        <charset val="134"/>
      </rPr>
      <t>平安产险指标</t>
    </r>
    <phoneticPr fontId="1" type="noConversion"/>
  </si>
  <si>
    <r>
      <rPr>
        <sz val="9"/>
        <rFont val="宋体"/>
        <family val="3"/>
        <charset val="134"/>
      </rPr>
      <t>核心资本</t>
    </r>
  </si>
  <si>
    <r>
      <rPr>
        <sz val="9"/>
        <rFont val="宋体"/>
        <family val="3"/>
        <charset val="134"/>
      </rPr>
      <t>实际资本</t>
    </r>
  </si>
  <si>
    <r>
      <rPr>
        <sz val="9"/>
        <rFont val="宋体"/>
        <family val="3"/>
        <charset val="134"/>
      </rPr>
      <t>最低资本</t>
    </r>
  </si>
  <si>
    <r>
      <rPr>
        <sz val="10"/>
        <rFont val="宋体"/>
        <family val="3"/>
        <charset val="134"/>
      </rPr>
      <t>核心偿付能力充足率</t>
    </r>
    <r>
      <rPr>
        <sz val="10"/>
        <rFont val="Arial"/>
        <family val="2"/>
      </rPr>
      <t>(%)</t>
    </r>
    <phoneticPr fontId="1" type="noConversion"/>
  </si>
  <si>
    <r>
      <rPr>
        <sz val="10"/>
        <rFont val="宋体"/>
        <family val="3"/>
        <charset val="134"/>
      </rPr>
      <t>综合偿付能力充足率</t>
    </r>
    <r>
      <rPr>
        <sz val="10"/>
        <rFont val="Arial"/>
        <family val="2"/>
      </rPr>
      <t>(%)</t>
    </r>
    <phoneticPr fontId="1" type="noConversion"/>
  </si>
  <si>
    <r>
      <rPr>
        <sz val="10"/>
        <rFont val="宋体"/>
        <family val="3"/>
        <charset val="134"/>
      </rPr>
      <t>下降</t>
    </r>
    <r>
      <rPr>
        <sz val="10"/>
        <rFont val="Arial"/>
        <family val="2"/>
      </rPr>
      <t>2.2</t>
    </r>
    <r>
      <rPr>
        <sz val="10"/>
        <rFont val="宋体"/>
        <family val="3"/>
        <charset val="134"/>
      </rPr>
      <t>个百分点</t>
    </r>
    <phoneticPr fontId="1" type="noConversion"/>
  </si>
  <si>
    <r>
      <rPr>
        <sz val="10"/>
        <rFont val="宋体"/>
        <family val="3"/>
        <charset val="134"/>
      </rPr>
      <t>原保险保费收入</t>
    </r>
  </si>
  <si>
    <r>
      <rPr>
        <sz val="10"/>
        <rFont val="宋体"/>
        <family val="3"/>
        <charset val="134"/>
      </rPr>
      <t>市场占有率</t>
    </r>
    <r>
      <rPr>
        <sz val="10"/>
        <rFont val="Arial"/>
        <family val="2"/>
      </rPr>
      <t>(%)</t>
    </r>
    <phoneticPr fontId="1" type="noConversion"/>
  </si>
  <si>
    <r>
      <rPr>
        <sz val="10"/>
        <rFont val="宋体"/>
        <family val="3"/>
        <charset val="134"/>
      </rPr>
      <t>下降</t>
    </r>
    <r>
      <rPr>
        <sz val="10"/>
        <rFont val="Arial"/>
        <family val="2"/>
      </rPr>
      <t>0.2</t>
    </r>
    <r>
      <rPr>
        <sz val="10"/>
        <rFont val="宋体"/>
        <family val="3"/>
        <charset val="134"/>
      </rPr>
      <t>个百分点</t>
    </r>
    <phoneticPr fontId="1" type="noConversion"/>
  </si>
  <si>
    <r>
      <rPr>
        <sz val="10"/>
        <rFont val="宋体"/>
        <family val="3"/>
        <charset val="134"/>
      </rPr>
      <t>车险原保险保费收入</t>
    </r>
    <phoneticPr fontId="1" type="noConversion"/>
  </si>
  <si>
    <r>
      <rPr>
        <sz val="10"/>
        <rFont val="宋体"/>
        <family val="3"/>
        <charset val="134"/>
      </rPr>
      <t>车险市场占有率</t>
    </r>
    <r>
      <rPr>
        <sz val="10"/>
        <rFont val="Arial"/>
        <family val="2"/>
      </rPr>
      <t>(%)</t>
    </r>
    <phoneticPr fontId="1" type="noConversion"/>
  </si>
  <si>
    <r>
      <rPr>
        <sz val="10"/>
        <rFont val="宋体"/>
        <family val="3"/>
        <charset val="134"/>
      </rPr>
      <t>上升</t>
    </r>
    <r>
      <rPr>
        <sz val="10"/>
        <rFont val="Arial"/>
        <family val="2"/>
      </rPr>
      <t>0.6</t>
    </r>
    <r>
      <rPr>
        <sz val="10"/>
        <rFont val="宋体"/>
        <family val="3"/>
        <charset val="134"/>
      </rPr>
      <t>个百分点</t>
    </r>
    <phoneticPr fontId="1" type="noConversion"/>
  </si>
  <si>
    <r>
      <rPr>
        <sz val="10"/>
        <rFont val="宋体"/>
        <family val="3"/>
        <charset val="134"/>
      </rPr>
      <t>个人车险原保费收入</t>
    </r>
    <phoneticPr fontId="1" type="noConversion"/>
  </si>
  <si>
    <r>
      <rPr>
        <sz val="10"/>
        <rFont val="宋体"/>
        <family val="3"/>
        <charset val="134"/>
      </rPr>
      <t>个人车险业务综合成本率</t>
    </r>
    <r>
      <rPr>
        <sz val="10"/>
        <rFont val="Arial"/>
        <family val="2"/>
      </rPr>
      <t>(%)</t>
    </r>
    <phoneticPr fontId="1" type="noConversion"/>
  </si>
  <si>
    <r>
      <rPr>
        <sz val="10"/>
        <rFont val="宋体"/>
        <family val="3"/>
        <charset val="134"/>
      </rPr>
      <t>降低</t>
    </r>
    <r>
      <rPr>
        <sz val="10"/>
        <rFont val="Arial"/>
        <family val="2"/>
      </rPr>
      <t>1.5</t>
    </r>
    <r>
      <rPr>
        <sz val="10"/>
        <rFont val="宋体"/>
        <family val="3"/>
        <charset val="134"/>
      </rPr>
      <t>个百分点</t>
    </r>
    <phoneticPr fontId="1" type="noConversion"/>
  </si>
  <si>
    <r>
      <rPr>
        <b/>
        <sz val="10"/>
        <rFont val="宋体"/>
        <family val="3"/>
        <charset val="134"/>
      </rPr>
      <t>客户数量（千）</t>
    </r>
  </si>
  <si>
    <r>
      <rPr>
        <sz val="10"/>
        <rFont val="宋体"/>
        <family val="3"/>
        <charset val="134"/>
      </rPr>
      <t>个人</t>
    </r>
    <phoneticPr fontId="1" type="noConversion"/>
  </si>
  <si>
    <r>
      <rPr>
        <sz val="10"/>
        <rFont val="宋体"/>
        <family val="3"/>
        <charset val="134"/>
      </rPr>
      <t>公司</t>
    </r>
  </si>
  <si>
    <r>
      <rPr>
        <sz val="10"/>
        <rFont val="宋体"/>
        <family val="3"/>
        <charset val="134"/>
      </rPr>
      <t>合计</t>
    </r>
  </si>
  <si>
    <r>
      <rPr>
        <b/>
        <sz val="10"/>
        <rFont val="宋体"/>
        <family val="3"/>
        <charset val="134"/>
      </rPr>
      <t>分销网络</t>
    </r>
  </si>
  <si>
    <r>
      <rPr>
        <sz val="10"/>
        <rFont val="宋体"/>
        <family val="3"/>
        <charset val="134"/>
      </rPr>
      <t>直销销售代表数量</t>
    </r>
  </si>
  <si>
    <r>
      <rPr>
        <sz val="10"/>
        <rFont val="宋体"/>
        <family val="3"/>
        <charset val="134"/>
      </rPr>
      <t>保险代理人数量</t>
    </r>
    <phoneticPr fontId="1" type="noConversion"/>
  </si>
  <si>
    <r>
      <rPr>
        <sz val="20"/>
        <rFont val="宋体"/>
        <family val="3"/>
        <charset val="134"/>
      </rPr>
      <t>中国平安保险集团股份有限公司</t>
    </r>
    <phoneticPr fontId="1" type="noConversion"/>
  </si>
  <si>
    <r>
      <rPr>
        <b/>
        <sz val="11"/>
        <rFont val="宋体"/>
        <family val="3"/>
        <charset val="134"/>
      </rPr>
      <t>产险业务指标</t>
    </r>
    <phoneticPr fontId="1" type="noConversion"/>
  </si>
  <si>
    <r>
      <t>(</t>
    </r>
    <r>
      <rPr>
        <sz val="10"/>
        <rFont val="宋体"/>
        <family val="3"/>
        <charset val="134"/>
      </rPr>
      <t>人民币百万元）</t>
    </r>
    <phoneticPr fontId="1" type="noConversion"/>
  </si>
  <si>
    <r>
      <t>2016</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/2016</t>
    </r>
    <r>
      <rPr>
        <sz val="10"/>
        <rFont val="宋体"/>
        <family val="3"/>
        <charset val="134"/>
      </rPr>
      <t>年</t>
    </r>
    <phoneticPr fontId="1" type="noConversion"/>
  </si>
  <si>
    <r>
      <t>2015</t>
    </r>
    <r>
      <rPr>
        <sz val="10"/>
        <rFont val="宋体"/>
        <family val="3"/>
        <charset val="134"/>
      </rPr>
      <t>年</t>
    </r>
    <r>
      <rPr>
        <sz val="10"/>
        <rFont val="Arial"/>
        <family val="2"/>
      </rPr>
      <t>12</t>
    </r>
    <r>
      <rPr>
        <sz val="10"/>
        <rFont val="宋体"/>
        <family val="3"/>
        <charset val="134"/>
      </rPr>
      <t>月</t>
    </r>
    <r>
      <rPr>
        <sz val="10"/>
        <rFont val="Arial"/>
        <family val="2"/>
      </rPr>
      <t>31</t>
    </r>
    <r>
      <rPr>
        <sz val="10"/>
        <rFont val="宋体"/>
        <family val="3"/>
        <charset val="134"/>
      </rPr>
      <t>日</t>
    </r>
    <r>
      <rPr>
        <sz val="10"/>
        <rFont val="Arial"/>
        <family val="2"/>
      </rPr>
      <t>/2015</t>
    </r>
    <r>
      <rPr>
        <sz val="10"/>
        <rFont val="宋体"/>
        <family val="3"/>
        <charset val="134"/>
      </rPr>
      <t>年</t>
    </r>
    <phoneticPr fontId="1" type="noConversion"/>
  </si>
  <si>
    <r>
      <rPr>
        <sz val="10"/>
        <rFont val="宋体"/>
        <family val="3"/>
        <charset val="134"/>
      </rPr>
      <t>增减</t>
    </r>
    <r>
      <rPr>
        <sz val="10"/>
        <rFont val="Arial"/>
        <family val="2"/>
      </rPr>
      <t>(%)</t>
    </r>
    <phoneticPr fontId="1" type="noConversion"/>
  </si>
  <si>
    <r>
      <rPr>
        <sz val="20"/>
        <rFont val="宋体"/>
        <family val="3"/>
        <charset val="134"/>
      </rPr>
      <t>中国平安保险集团股份有限公司</t>
    </r>
    <phoneticPr fontId="1" type="noConversion"/>
  </si>
  <si>
    <r>
      <rPr>
        <b/>
        <sz val="10"/>
        <rFont val="宋体"/>
        <family val="3"/>
        <charset val="134"/>
      </rPr>
      <t>分部摘要</t>
    </r>
    <phoneticPr fontId="1" type="noConversion"/>
  </si>
  <si>
    <r>
      <t>2016</t>
    </r>
    <r>
      <rPr>
        <sz val="10"/>
        <rFont val="宋体"/>
        <family val="3"/>
        <charset val="134"/>
      </rPr>
      <t>年</t>
    </r>
    <phoneticPr fontId="1" type="noConversion"/>
  </si>
  <si>
    <r>
      <t>2015</t>
    </r>
    <r>
      <rPr>
        <sz val="10"/>
        <rFont val="宋体"/>
        <family val="3"/>
        <charset val="134"/>
      </rPr>
      <t>年</t>
    </r>
    <phoneticPr fontId="1" type="noConversion"/>
  </si>
  <si>
    <r>
      <rPr>
        <sz val="10"/>
        <rFont val="宋体"/>
        <family val="3"/>
        <charset val="134"/>
      </rPr>
      <t>人寿保险业务</t>
    </r>
    <phoneticPr fontId="1" type="noConversion"/>
  </si>
  <si>
    <r>
      <rPr>
        <sz val="10"/>
        <rFont val="宋体"/>
        <family val="3"/>
        <charset val="134"/>
      </rPr>
      <t>财产保险业务</t>
    </r>
    <phoneticPr fontId="1" type="noConversion"/>
  </si>
  <si>
    <r>
      <rPr>
        <sz val="10"/>
        <rFont val="宋体"/>
        <family val="3"/>
        <charset val="134"/>
      </rPr>
      <t>银行业务</t>
    </r>
    <phoneticPr fontId="1" type="noConversion"/>
  </si>
  <si>
    <r>
      <rPr>
        <sz val="10"/>
        <rFont val="宋体"/>
        <family val="3"/>
        <charset val="134"/>
      </rPr>
      <t>证券业务</t>
    </r>
    <phoneticPr fontId="1" type="noConversion"/>
  </si>
  <si>
    <r>
      <rPr>
        <sz val="10"/>
        <rFont val="宋体"/>
        <family val="3"/>
        <charset val="134"/>
      </rPr>
      <t>信托业务</t>
    </r>
    <phoneticPr fontId="1" type="noConversion"/>
  </si>
  <si>
    <r>
      <rPr>
        <sz val="10"/>
        <rFont val="宋体"/>
        <family val="3"/>
        <charset val="134"/>
      </rPr>
      <t>总部</t>
    </r>
    <phoneticPr fontId="1" type="noConversion"/>
  </si>
  <si>
    <r>
      <rPr>
        <sz val="10"/>
        <rFont val="宋体"/>
        <family val="3"/>
        <charset val="134"/>
      </rPr>
      <t>其他</t>
    </r>
    <phoneticPr fontId="1" type="noConversion"/>
  </si>
  <si>
    <r>
      <rPr>
        <sz val="10"/>
        <rFont val="宋体"/>
        <family val="3"/>
        <charset val="134"/>
      </rPr>
      <t>抵消</t>
    </r>
    <phoneticPr fontId="1" type="noConversion"/>
  </si>
  <si>
    <r>
      <rPr>
        <sz val="10"/>
        <rFont val="宋体"/>
        <family val="3"/>
        <charset val="134"/>
      </rPr>
      <t>合计</t>
    </r>
    <phoneticPr fontId="1" type="noConversion"/>
  </si>
  <si>
    <r>
      <rPr>
        <sz val="10"/>
        <rFont val="宋体"/>
        <family val="3"/>
        <charset val="134"/>
      </rPr>
      <t>净利息收入</t>
    </r>
    <phoneticPr fontId="1" type="noConversion"/>
  </si>
  <si>
    <r>
      <rPr>
        <sz val="10"/>
        <rFont val="宋体"/>
        <family val="3"/>
        <charset val="134"/>
      </rPr>
      <t>净利差</t>
    </r>
    <r>
      <rPr>
        <sz val="10"/>
        <rFont val="Arial"/>
        <family val="2"/>
      </rPr>
      <t>(%)</t>
    </r>
    <phoneticPr fontId="1" type="noConversion"/>
  </si>
  <si>
    <r>
      <rPr>
        <sz val="10"/>
        <rFont val="宋体"/>
        <family val="3"/>
        <charset val="134"/>
      </rPr>
      <t>非利息净收入占比</t>
    </r>
    <phoneticPr fontId="1" type="noConversion"/>
  </si>
  <si>
    <r>
      <rPr>
        <sz val="10"/>
        <rFont val="宋体"/>
        <family val="3"/>
        <charset val="134"/>
      </rPr>
      <t>成本收入比</t>
    </r>
    <r>
      <rPr>
        <sz val="10"/>
        <rFont val="Arial"/>
        <family val="2"/>
      </rPr>
      <t>(%)</t>
    </r>
    <phoneticPr fontId="1" type="noConversion"/>
  </si>
  <si>
    <r>
      <rPr>
        <sz val="10"/>
        <rFont val="宋体"/>
        <family val="3"/>
        <charset val="134"/>
      </rPr>
      <t>吸收存款</t>
    </r>
    <phoneticPr fontId="1" type="noConversion"/>
  </si>
  <si>
    <r>
      <rPr>
        <sz val="10"/>
        <rFont val="宋体"/>
        <family val="3"/>
        <charset val="134"/>
      </rPr>
      <t>发放贷款和垫款</t>
    </r>
    <phoneticPr fontId="1" type="noConversion"/>
  </si>
  <si>
    <r>
      <rPr>
        <sz val="10"/>
        <rFont val="宋体"/>
        <family val="3"/>
        <charset val="134"/>
      </rPr>
      <t>核心一级资本充足率</t>
    </r>
    <r>
      <rPr>
        <sz val="10"/>
        <rFont val="Arial"/>
        <family val="2"/>
      </rPr>
      <t>(%)</t>
    </r>
    <phoneticPr fontId="1" type="noConversion"/>
  </si>
  <si>
    <r>
      <rPr>
        <sz val="10"/>
        <rFont val="宋体"/>
        <family val="3"/>
        <charset val="134"/>
      </rPr>
      <t>资本充足率</t>
    </r>
    <r>
      <rPr>
        <sz val="10"/>
        <rFont val="Arial"/>
        <family val="2"/>
      </rPr>
      <t>(%)</t>
    </r>
    <phoneticPr fontId="1" type="noConversion"/>
  </si>
  <si>
    <r>
      <rPr>
        <sz val="10"/>
        <rFont val="宋体"/>
        <family val="3"/>
        <charset val="134"/>
      </rPr>
      <t>不良贷款率</t>
    </r>
    <r>
      <rPr>
        <sz val="10"/>
        <rFont val="Arial"/>
        <family val="2"/>
      </rPr>
      <t>(%)</t>
    </r>
    <phoneticPr fontId="1" type="noConversion"/>
  </si>
  <si>
    <r>
      <rPr>
        <sz val="10"/>
        <rFont val="宋体"/>
        <family val="3"/>
        <charset val="134"/>
      </rPr>
      <t>拨备覆盖率</t>
    </r>
    <r>
      <rPr>
        <sz val="10"/>
        <rFont val="Arial"/>
        <family val="2"/>
      </rPr>
      <t>(%)</t>
    </r>
    <phoneticPr fontId="1" type="noConversion"/>
  </si>
  <si>
    <r>
      <rPr>
        <b/>
        <sz val="11"/>
        <rFont val="宋体"/>
        <family val="3"/>
        <charset val="134"/>
      </rPr>
      <t>资产管理业务指标</t>
    </r>
    <phoneticPr fontId="1" type="noConversion"/>
  </si>
  <si>
    <r>
      <rPr>
        <b/>
        <sz val="11"/>
        <rFont val="宋体"/>
        <family val="3"/>
        <charset val="134"/>
      </rPr>
      <t>证券业务</t>
    </r>
    <phoneticPr fontId="1" type="noConversion"/>
  </si>
  <si>
    <r>
      <rPr>
        <sz val="10"/>
        <rFont val="宋体"/>
        <family val="3"/>
        <charset val="134"/>
      </rPr>
      <t>经纪客户数</t>
    </r>
    <r>
      <rPr>
        <sz val="10"/>
        <rFont val="Arial"/>
        <family val="2"/>
      </rPr>
      <t>(</t>
    </r>
    <r>
      <rPr>
        <sz val="10"/>
        <rFont val="宋体"/>
        <family val="3"/>
        <charset val="134"/>
      </rPr>
      <t>万人）</t>
    </r>
    <phoneticPr fontId="1" type="noConversion"/>
  </si>
  <si>
    <r>
      <rPr>
        <b/>
        <sz val="11"/>
        <rFont val="宋体"/>
        <family val="3"/>
        <charset val="134"/>
      </rPr>
      <t>信托业务</t>
    </r>
    <phoneticPr fontId="1" type="noConversion"/>
  </si>
  <si>
    <r>
      <rPr>
        <b/>
        <sz val="10"/>
        <rFont val="宋体"/>
        <family val="3"/>
        <charset val="134"/>
      </rPr>
      <t>信托资产管理规模</t>
    </r>
  </si>
  <si>
    <r>
      <rPr>
        <b/>
        <sz val="10"/>
        <rFont val="宋体"/>
        <family val="3"/>
        <charset val="134"/>
      </rPr>
      <t>（人民币百万元）</t>
    </r>
  </si>
  <si>
    <r>
      <rPr>
        <b/>
        <sz val="10"/>
        <rFont val="宋体"/>
        <family val="3"/>
        <charset val="134"/>
      </rPr>
      <t>投资类</t>
    </r>
  </si>
  <si>
    <r>
      <rPr>
        <sz val="10"/>
        <rFont val="宋体"/>
        <family val="3"/>
        <charset val="134"/>
      </rPr>
      <t>证券投资</t>
    </r>
  </si>
  <si>
    <r>
      <rPr>
        <sz val="10"/>
        <rFont val="宋体"/>
        <family val="3"/>
        <charset val="134"/>
      </rPr>
      <t>金融机构投资</t>
    </r>
  </si>
  <si>
    <r>
      <rPr>
        <sz val="10"/>
        <rFont val="宋体"/>
        <family val="3"/>
        <charset val="134"/>
      </rPr>
      <t>其他投资</t>
    </r>
    <phoneticPr fontId="1" type="noConversion"/>
  </si>
  <si>
    <r>
      <rPr>
        <sz val="10"/>
        <rFont val="宋体"/>
        <family val="3"/>
        <charset val="134"/>
      </rPr>
      <t>投资类小计</t>
    </r>
  </si>
  <si>
    <r>
      <rPr>
        <b/>
        <sz val="10"/>
        <rFont val="宋体"/>
        <family val="3"/>
        <charset val="134"/>
      </rPr>
      <t>融资类</t>
    </r>
  </si>
  <si>
    <r>
      <rPr>
        <sz val="10"/>
        <rFont val="宋体"/>
        <family val="3"/>
        <charset val="134"/>
      </rPr>
      <t>基础产业融资</t>
    </r>
  </si>
  <si>
    <r>
      <rPr>
        <sz val="10"/>
        <rFont val="宋体"/>
        <family val="3"/>
        <charset val="134"/>
      </rPr>
      <t>房地产融资</t>
    </r>
  </si>
  <si>
    <r>
      <rPr>
        <sz val="10"/>
        <rFont val="宋体"/>
        <family val="3"/>
        <charset val="134"/>
      </rPr>
      <t>普通企业贷款</t>
    </r>
  </si>
  <si>
    <r>
      <rPr>
        <sz val="10"/>
        <rFont val="宋体"/>
        <family val="3"/>
        <charset val="134"/>
      </rPr>
      <t>其他融资</t>
    </r>
    <phoneticPr fontId="1" type="noConversion"/>
  </si>
  <si>
    <r>
      <rPr>
        <sz val="10"/>
        <rFont val="宋体"/>
        <family val="3"/>
        <charset val="134"/>
      </rPr>
      <t>融资类小计</t>
    </r>
  </si>
  <si>
    <r>
      <rPr>
        <b/>
        <sz val="10"/>
        <rFont val="宋体"/>
        <family val="3"/>
        <charset val="134"/>
      </rPr>
      <t>事务管理类</t>
    </r>
    <phoneticPr fontId="1" type="noConversion"/>
  </si>
  <si>
    <r>
      <rPr>
        <sz val="9"/>
        <rFont val="宋体"/>
        <family val="3"/>
        <charset val="134"/>
      </rPr>
      <t>活跃财富客户数</t>
    </r>
    <r>
      <rPr>
        <sz val="9"/>
        <rFont val="Arial"/>
        <family val="2"/>
      </rPr>
      <t>(</t>
    </r>
    <r>
      <rPr>
        <sz val="9"/>
        <rFont val="宋体"/>
        <family val="3"/>
        <charset val="134"/>
      </rPr>
      <t>万人）</t>
    </r>
    <phoneticPr fontId="1" type="noConversion"/>
  </si>
  <si>
    <r>
      <rPr>
        <b/>
        <sz val="11"/>
        <rFont val="宋体"/>
        <family val="3"/>
        <charset val="134"/>
      </rPr>
      <t>平安资产管理</t>
    </r>
    <phoneticPr fontId="1" type="noConversion"/>
  </si>
  <si>
    <r>
      <rPr>
        <b/>
        <sz val="11"/>
        <rFont val="宋体"/>
        <family val="3"/>
        <charset val="134"/>
      </rPr>
      <t>平安融资租赁</t>
    </r>
    <phoneticPr fontId="1" type="noConversion"/>
  </si>
  <si>
    <r>
      <rPr>
        <sz val="10"/>
        <rFont val="宋体"/>
        <family val="3"/>
        <charset val="134"/>
      </rPr>
      <t>管理个人客户资产余额（</t>
    </r>
    <r>
      <rPr>
        <sz val="10"/>
        <rFont val="Arial"/>
        <family val="2"/>
      </rPr>
      <t>AUM</t>
    </r>
    <r>
      <rPr>
        <sz val="10"/>
        <rFont val="宋体"/>
        <family val="3"/>
        <charset val="134"/>
      </rPr>
      <t>）</t>
    </r>
  </si>
  <si>
    <r>
      <rPr>
        <sz val="10"/>
        <rFont val="宋体"/>
        <family val="3"/>
        <charset val="134"/>
      </rPr>
      <t>零售贷款余额（</t>
    </r>
    <r>
      <rPr>
        <sz val="10"/>
        <rFont val="Arial"/>
        <family val="2"/>
      </rPr>
      <t>LUM,</t>
    </r>
    <r>
      <rPr>
        <sz val="10"/>
        <rFont val="宋体"/>
        <family val="3"/>
        <charset val="134"/>
      </rPr>
      <t>不含信用卡、小企业贷款）</t>
    </r>
  </si>
  <si>
    <r>
      <rPr>
        <sz val="10"/>
        <rFont val="宋体"/>
        <family val="3"/>
        <charset val="134"/>
      </rPr>
      <t>信用卡总交易金额</t>
    </r>
  </si>
  <si>
    <r>
      <rPr>
        <b/>
        <sz val="11"/>
        <rFont val="宋体"/>
        <family val="3"/>
        <charset val="134"/>
      </rPr>
      <t>银行业务指标</t>
    </r>
    <phoneticPr fontId="1" type="noConversion"/>
  </si>
  <si>
    <r>
      <rPr>
        <sz val="10"/>
        <rFont val="宋体"/>
        <family val="3"/>
        <charset val="134"/>
      </rPr>
      <t>下降</t>
    </r>
    <r>
      <rPr>
        <sz val="10"/>
        <rFont val="Arial"/>
        <family val="2"/>
      </rPr>
      <t>0.02</t>
    </r>
    <r>
      <rPr>
        <sz val="10"/>
        <rFont val="宋体"/>
        <family val="3"/>
        <charset val="134"/>
      </rPr>
      <t>个百分点</t>
    </r>
    <phoneticPr fontId="1" type="noConversion"/>
  </si>
  <si>
    <r>
      <rPr>
        <sz val="10"/>
        <rFont val="宋体"/>
        <family val="3"/>
        <charset val="134"/>
      </rPr>
      <t>净息差</t>
    </r>
    <r>
      <rPr>
        <sz val="10"/>
        <rFont val="Arial"/>
        <family val="2"/>
      </rPr>
      <t>(%)</t>
    </r>
    <phoneticPr fontId="1" type="noConversion"/>
  </si>
  <si>
    <r>
      <rPr>
        <sz val="10"/>
        <rFont val="宋体"/>
        <family val="3"/>
        <charset val="134"/>
      </rPr>
      <t>下降</t>
    </r>
    <r>
      <rPr>
        <sz val="10"/>
        <rFont val="Arial"/>
        <family val="2"/>
      </rPr>
      <t>0.06</t>
    </r>
    <r>
      <rPr>
        <sz val="10"/>
        <rFont val="宋体"/>
        <family val="3"/>
        <charset val="134"/>
      </rPr>
      <t>个百分点</t>
    </r>
    <phoneticPr fontId="1" type="noConversion"/>
  </si>
  <si>
    <r>
      <rPr>
        <sz val="10"/>
        <rFont val="宋体"/>
        <family val="3"/>
        <charset val="134"/>
      </rPr>
      <t>非利息净收入</t>
    </r>
    <phoneticPr fontId="1" type="noConversion"/>
  </si>
  <si>
    <r>
      <rPr>
        <sz val="10"/>
        <rFont val="宋体"/>
        <family val="3"/>
        <charset val="134"/>
      </rPr>
      <t>零售客户</t>
    </r>
    <r>
      <rPr>
        <sz val="10"/>
        <rFont val="Arial"/>
        <family val="2"/>
      </rPr>
      <t>(</t>
    </r>
    <r>
      <rPr>
        <sz val="10"/>
        <rFont val="宋体"/>
        <family val="3"/>
        <charset val="134"/>
      </rPr>
      <t>万人）</t>
    </r>
    <phoneticPr fontId="1" type="noConversion"/>
  </si>
  <si>
    <r>
      <rPr>
        <sz val="10"/>
        <rFont val="宋体"/>
        <family val="3"/>
        <charset val="134"/>
      </rPr>
      <t>零售业务净利润</t>
    </r>
    <phoneticPr fontId="1" type="noConversion"/>
  </si>
  <si>
    <r>
      <rPr>
        <sz val="10"/>
        <rFont val="宋体"/>
        <family val="3"/>
        <charset val="134"/>
      </rPr>
      <t>上升</t>
    </r>
    <r>
      <rPr>
        <sz val="10"/>
        <rFont val="Arial"/>
        <family val="2"/>
      </rPr>
      <t>4.1</t>
    </r>
    <r>
      <rPr>
        <sz val="10"/>
        <rFont val="宋体"/>
        <family val="3"/>
        <charset val="134"/>
      </rPr>
      <t>个百分点</t>
    </r>
    <phoneticPr fontId="1" type="noConversion"/>
  </si>
  <si>
    <t>NA</t>
    <phoneticPr fontId="1" type="noConversion"/>
  </si>
  <si>
    <t>-</t>
    <phoneticPr fontId="1" type="noConversion"/>
  </si>
  <si>
    <r>
      <rPr>
        <sz val="10"/>
        <rFont val="宋体"/>
        <family val="3"/>
        <charset val="134"/>
      </rPr>
      <t>注：标准保费为期交年化首年保费</t>
    </r>
    <r>
      <rPr>
        <sz val="10"/>
        <rFont val="Times New Roman"/>
        <family val="1"/>
      </rPr>
      <t>100%</t>
    </r>
    <r>
      <rPr>
        <sz val="10"/>
        <rFont val="宋体"/>
        <family val="3"/>
        <charset val="134"/>
      </rPr>
      <t>及趸交保费</t>
    </r>
    <r>
      <rPr>
        <sz val="10"/>
        <rFont val="Times New Roman"/>
        <family val="1"/>
      </rPr>
      <t>10%</t>
    </r>
    <r>
      <rPr>
        <sz val="10"/>
        <rFont val="宋体"/>
        <family val="3"/>
        <charset val="134"/>
      </rPr>
      <t>之和。</t>
    </r>
    <phoneticPr fontId="1" type="noConversion"/>
  </si>
  <si>
    <t>NA</t>
    <phoneticPr fontId="1" type="noConversion"/>
  </si>
  <si>
    <r>
      <rPr>
        <sz val="10"/>
        <rFont val="宋体"/>
        <family val="3"/>
        <charset val="134"/>
      </rPr>
      <t>上升</t>
    </r>
    <r>
      <rPr>
        <sz val="10"/>
        <rFont val="Arial"/>
        <family val="2"/>
      </rPr>
      <t>1</t>
    </r>
    <r>
      <rPr>
        <sz val="10"/>
        <rFont val="宋体"/>
        <family val="3"/>
        <charset val="134"/>
      </rPr>
      <t>个百分点</t>
    </r>
    <phoneticPr fontId="1" type="noConversion"/>
  </si>
  <si>
    <r>
      <rPr>
        <sz val="10"/>
        <rFont val="宋体"/>
        <family val="3"/>
        <charset val="134"/>
      </rPr>
      <t>上升</t>
    </r>
    <r>
      <rPr>
        <sz val="10"/>
        <rFont val="Arial"/>
        <family val="2"/>
      </rPr>
      <t>0.8</t>
    </r>
    <r>
      <rPr>
        <sz val="10"/>
        <rFont val="宋体"/>
        <family val="3"/>
        <charset val="134"/>
      </rPr>
      <t>个百分点</t>
    </r>
    <phoneticPr fontId="1" type="noConversion"/>
  </si>
  <si>
    <r>
      <rPr>
        <sz val="10"/>
        <rFont val="宋体"/>
        <family val="3"/>
        <charset val="134"/>
      </rPr>
      <t>上升</t>
    </r>
    <r>
      <rPr>
        <sz val="10"/>
        <rFont val="Arial"/>
        <family val="2"/>
      </rPr>
      <t>2.1</t>
    </r>
    <r>
      <rPr>
        <sz val="10"/>
        <rFont val="宋体"/>
        <family val="3"/>
        <charset val="134"/>
      </rPr>
      <t>个百分点</t>
    </r>
    <phoneticPr fontId="1" type="noConversion"/>
  </si>
  <si>
    <r>
      <rPr>
        <sz val="10"/>
        <rFont val="宋体"/>
        <family val="3"/>
        <charset val="134"/>
      </rPr>
      <t>股息支付率</t>
    </r>
    <r>
      <rPr>
        <sz val="10"/>
        <rFont val="Arial"/>
        <family val="2"/>
      </rPr>
      <t>(%)</t>
    </r>
    <phoneticPr fontId="1" type="noConversion"/>
  </si>
  <si>
    <t xml:space="preserve">集团内含价值（2） </t>
  </si>
  <si>
    <t xml:space="preserve">一年新业务价值（2） </t>
  </si>
  <si>
    <t xml:space="preserve">集团核心资本（2） </t>
  </si>
  <si>
    <t xml:space="preserve">集团实际资本（2） </t>
  </si>
  <si>
    <t xml:space="preserve">集团最低资本（2） </t>
  </si>
  <si>
    <t xml:space="preserve">集团核心偿付资本充足率(%)（2） </t>
  </si>
  <si>
    <t xml:space="preserve">集团综合偿付能力充足率(%)（2） </t>
  </si>
  <si>
    <t>（2） 2016年是实施偿二代后的评估结果，2015年数据已回溯更新；2014年及之前期间是偿一代下的评估结果。</t>
  </si>
  <si>
    <t>基本每股收益（1）</t>
    <phoneticPr fontId="1" type="noConversion"/>
  </si>
  <si>
    <t>稀释每股收益（1）</t>
    <phoneticPr fontId="1" type="noConversion"/>
  </si>
  <si>
    <r>
      <rPr>
        <sz val="10"/>
        <rFont val="宋体"/>
        <family val="3"/>
        <charset val="134"/>
      </rPr>
      <t>中期每股股息</t>
    </r>
    <r>
      <rPr>
        <sz val="10"/>
        <rFont val="Arial"/>
        <family val="2"/>
      </rPr>
      <t xml:space="preserve"> (</t>
    </r>
    <r>
      <rPr>
        <sz val="10"/>
        <rFont val="宋体"/>
        <family val="3"/>
        <charset val="134"/>
      </rPr>
      <t>人民币元</t>
    </r>
    <r>
      <rPr>
        <sz val="10"/>
        <rFont val="Arial"/>
        <family val="2"/>
      </rPr>
      <t>)</t>
    </r>
    <r>
      <rPr>
        <sz val="10"/>
        <rFont val="宋体"/>
        <family val="3"/>
        <charset val="134"/>
      </rPr>
      <t>（</t>
    </r>
    <r>
      <rPr>
        <sz val="10"/>
        <rFont val="Arial"/>
        <family val="2"/>
      </rPr>
      <t>1</t>
    </r>
    <r>
      <rPr>
        <sz val="10"/>
        <rFont val="宋体"/>
        <family val="3"/>
        <charset val="134"/>
      </rPr>
      <t>）</t>
    </r>
    <phoneticPr fontId="1" type="noConversion"/>
  </si>
  <si>
    <r>
      <rPr>
        <sz val="10"/>
        <rFont val="宋体"/>
        <family val="3"/>
        <charset val="134"/>
      </rPr>
      <t>末期每股股息</t>
    </r>
    <r>
      <rPr>
        <sz val="10"/>
        <rFont val="Arial"/>
        <family val="2"/>
      </rPr>
      <t xml:space="preserve"> (</t>
    </r>
    <r>
      <rPr>
        <sz val="10"/>
        <rFont val="宋体"/>
        <family val="3"/>
        <charset val="134"/>
      </rPr>
      <t>人民币元</t>
    </r>
    <r>
      <rPr>
        <sz val="10"/>
        <rFont val="Arial"/>
        <family val="2"/>
      </rPr>
      <t>)</t>
    </r>
    <r>
      <rPr>
        <sz val="10"/>
        <rFont val="宋体"/>
        <family val="3"/>
        <charset val="134"/>
      </rPr>
      <t>（</t>
    </r>
    <r>
      <rPr>
        <sz val="10"/>
        <rFont val="Arial"/>
        <family val="2"/>
      </rPr>
      <t>1</t>
    </r>
    <r>
      <rPr>
        <sz val="10"/>
        <rFont val="宋体"/>
        <family val="3"/>
        <charset val="134"/>
      </rPr>
      <t>）</t>
    </r>
    <phoneticPr fontId="1" type="noConversion"/>
  </si>
  <si>
    <r>
      <rPr>
        <sz val="10"/>
        <rFont val="宋体"/>
        <family val="3"/>
        <charset val="134"/>
      </rPr>
      <t>总每股股息</t>
    </r>
    <r>
      <rPr>
        <sz val="10"/>
        <rFont val="Arial"/>
        <family val="2"/>
      </rPr>
      <t xml:space="preserve"> (</t>
    </r>
    <r>
      <rPr>
        <sz val="10"/>
        <rFont val="宋体"/>
        <family val="3"/>
        <charset val="134"/>
      </rPr>
      <t>人民币元</t>
    </r>
    <r>
      <rPr>
        <sz val="10"/>
        <rFont val="Arial"/>
        <family val="2"/>
      </rPr>
      <t>)</t>
    </r>
    <r>
      <rPr>
        <sz val="10"/>
        <rFont val="宋体"/>
        <family val="3"/>
        <charset val="134"/>
      </rPr>
      <t>（</t>
    </r>
    <r>
      <rPr>
        <sz val="10"/>
        <rFont val="Arial"/>
        <family val="2"/>
      </rPr>
      <t>1</t>
    </r>
    <r>
      <rPr>
        <sz val="10"/>
        <rFont val="宋体"/>
        <family val="3"/>
        <charset val="134"/>
      </rPr>
      <t>）</t>
    </r>
    <phoneticPr fontId="1" type="noConversion"/>
  </si>
  <si>
    <t>归属于母公司股东的每股净资产（人民币元）(1)</t>
    <phoneticPr fontId="1" type="noConversion"/>
  </si>
  <si>
    <r>
      <rPr>
        <sz val="10"/>
        <rFont val="宋体"/>
        <family val="3"/>
        <charset val="134"/>
      </rPr>
      <t>（</t>
    </r>
    <r>
      <rPr>
        <sz val="10"/>
        <rFont val="Arial"/>
        <family val="2"/>
      </rPr>
      <t>1</t>
    </r>
    <r>
      <rPr>
        <sz val="10"/>
        <rFont val="宋体"/>
        <family val="3"/>
        <charset val="134"/>
      </rPr>
      <t>）本公司于</t>
    </r>
    <r>
      <rPr>
        <sz val="10"/>
        <rFont val="Arial"/>
        <family val="2"/>
      </rPr>
      <t>2015</t>
    </r>
    <r>
      <rPr>
        <sz val="10"/>
        <rFont val="宋体"/>
        <family val="3"/>
        <charset val="134"/>
      </rPr>
      <t>年</t>
    </r>
    <r>
      <rPr>
        <sz val="10"/>
        <rFont val="Arial"/>
        <family val="2"/>
      </rPr>
      <t>8</t>
    </r>
    <r>
      <rPr>
        <sz val="10"/>
        <rFont val="宋体"/>
        <family val="3"/>
        <charset val="134"/>
      </rPr>
      <t>月</t>
    </r>
    <r>
      <rPr>
        <sz val="10"/>
        <rFont val="Arial"/>
        <family val="2"/>
      </rPr>
      <t>4</t>
    </r>
    <r>
      <rPr>
        <sz val="10"/>
        <rFont val="宋体"/>
        <family val="3"/>
        <charset val="134"/>
      </rPr>
      <t>日完成以每</t>
    </r>
    <r>
      <rPr>
        <sz val="10"/>
        <rFont val="Arial"/>
        <family val="2"/>
      </rPr>
      <t>10</t>
    </r>
    <r>
      <rPr>
        <sz val="10"/>
        <rFont val="宋体"/>
        <family val="3"/>
        <charset val="134"/>
      </rPr>
      <t>股转增</t>
    </r>
    <r>
      <rPr>
        <sz val="10"/>
        <rFont val="Arial"/>
        <family val="2"/>
      </rPr>
      <t>10</t>
    </r>
    <r>
      <rPr>
        <sz val="10"/>
        <rFont val="宋体"/>
        <family val="3"/>
        <charset val="134"/>
      </rPr>
      <t>股的比例将资本公积金转增股本，最新股本总数为</t>
    </r>
    <r>
      <rPr>
        <sz val="10"/>
        <rFont val="Arial"/>
        <family val="2"/>
      </rPr>
      <t>18,280</t>
    </r>
    <r>
      <rPr>
        <sz val="10"/>
        <rFont val="宋体"/>
        <family val="3"/>
        <charset val="134"/>
      </rPr>
      <t>百万股。公司重新计算了以前各期间的每股收益、每股股息和每股净资产。</t>
    </r>
    <phoneticPr fontId="1" type="noConversion"/>
  </si>
  <si>
    <r>
      <rPr>
        <sz val="10"/>
        <rFont val="宋体"/>
        <family val="3"/>
        <charset val="134"/>
      </rPr>
      <t>注：长期保障型指终身寿险、定期寿险、疾病险、长期意外险等保障类产品；短交储蓄型指主要交费期为</t>
    </r>
    <r>
      <rPr>
        <sz val="10"/>
        <rFont val="Times New Roman"/>
        <family val="1"/>
      </rPr>
      <t>10</t>
    </r>
    <r>
      <rPr>
        <sz val="10"/>
        <rFont val="宋体"/>
        <family val="3"/>
        <charset val="134"/>
      </rPr>
      <t>年以下的两全、年金等产品；长交储蓄型指主要交费期為</t>
    </r>
    <r>
      <rPr>
        <sz val="10"/>
        <rFont val="Times New Roman"/>
        <family val="1"/>
      </rPr>
      <t>10</t>
    </r>
    <r>
      <rPr>
        <sz val="10"/>
        <rFont val="宋体"/>
        <family val="3"/>
        <charset val="134"/>
      </rPr>
      <t>年及以上的两全、年金等产品。</t>
    </r>
    <phoneticPr fontId="1" type="noConversion"/>
  </si>
  <si>
    <r>
      <rPr>
        <sz val="10"/>
        <rFont val="宋体"/>
        <family val="3"/>
        <charset val="134"/>
      </rPr>
      <t>注：以上内含价值假设调整影响大于年报中内含价值变动分析的假设调整影响，原因是以上假设调整包含对</t>
    </r>
    <r>
      <rPr>
        <sz val="10"/>
        <rFont val="Times New Roman"/>
        <family val="1"/>
      </rPr>
      <t>2016</t>
    </r>
    <r>
      <rPr>
        <sz val="10"/>
        <rFont val="宋体"/>
        <family val="3"/>
        <charset val="134"/>
      </rPr>
      <t>年新业务的影响。</t>
    </r>
    <phoneticPr fontId="1" type="noConversion"/>
  </si>
  <si>
    <t>注：传统和分红险利差定义为投资收益超过客户最低保证收益且归属于公司的部分，万能和投连险利差定义为公司向客户收取的利差和投资管理费的现值。</t>
    <phoneticPr fontId="1" type="noConversion"/>
  </si>
  <si>
    <r>
      <rPr>
        <sz val="10"/>
        <rFont val="宋体"/>
        <family val="3"/>
        <charset val="134"/>
      </rPr>
      <t>注：</t>
    </r>
    <r>
      <rPr>
        <sz val="10"/>
        <rFont val="Times New Roman"/>
        <family val="1"/>
      </rPr>
      <t>2011~2015</t>
    </r>
    <r>
      <rPr>
        <sz val="10"/>
        <rFont val="宋体"/>
        <family val="3"/>
        <charset val="134"/>
      </rPr>
      <t>为偿一代口径，</t>
    </r>
    <r>
      <rPr>
        <sz val="10"/>
        <rFont val="Times New Roman"/>
        <family val="1"/>
      </rPr>
      <t>2016</t>
    </r>
    <r>
      <rPr>
        <sz val="10"/>
        <rFont val="宋体"/>
        <family val="3"/>
        <charset val="134"/>
      </rPr>
      <t>年为偿二代口径。</t>
    </r>
    <phoneticPr fontId="1" type="noConversion"/>
  </si>
  <si>
    <t>银行柜面网点数量（个）</t>
    <phoneticPr fontId="1" type="noConversion"/>
  </si>
  <si>
    <t>传统金融渠道新增获客数（万人）</t>
    <phoneticPr fontId="1" type="noConversion"/>
  </si>
  <si>
    <r>
      <rPr>
        <sz val="10"/>
        <rFont val="宋体"/>
        <family val="3"/>
        <charset val="134"/>
      </rPr>
      <t>其中：金管家</t>
    </r>
    <r>
      <rPr>
        <sz val="10"/>
        <rFont val="Arial"/>
        <family val="2"/>
      </rPr>
      <t>APP</t>
    </r>
    <r>
      <rPr>
        <sz val="10"/>
        <rFont val="宋体"/>
        <family val="3"/>
        <charset val="134"/>
      </rPr>
      <t>新增获客（万人）</t>
    </r>
    <phoneticPr fontId="1" type="noConversion"/>
  </si>
  <si>
    <r>
      <rPr>
        <outline/>
        <sz val="10"/>
        <color rgb="FF000000"/>
        <rFont val="宋体"/>
        <family val="3"/>
        <charset val="134"/>
      </rPr>
      <t>超</t>
    </r>
    <r>
      <rPr>
        <outline/>
        <sz val="10"/>
        <color rgb="FF000000"/>
        <rFont val="Arial"/>
        <family val="2"/>
      </rPr>
      <t>3,000</t>
    </r>
    <r>
      <rPr>
        <outline/>
        <sz val="10"/>
        <color rgb="FF000000"/>
        <rFont val="宋体"/>
        <family val="3"/>
        <charset val="134"/>
      </rPr>
      <t>万</t>
    </r>
    <phoneticPr fontId="1" type="noConversion"/>
  </si>
  <si>
    <r>
      <rPr>
        <b/>
        <sz val="11"/>
        <rFont val="宋体"/>
        <family val="3"/>
        <charset val="134"/>
      </rPr>
      <t>资产</t>
    </r>
  </si>
  <si>
    <r>
      <rPr>
        <sz val="11"/>
        <rFont val="宋体"/>
        <family val="3"/>
        <charset val="134"/>
      </rPr>
      <t>货币资金</t>
    </r>
  </si>
  <si>
    <r>
      <rPr>
        <sz val="11"/>
        <rFont val="宋体"/>
        <family val="3"/>
        <charset val="134"/>
      </rPr>
      <t>结算备付金</t>
    </r>
  </si>
  <si>
    <r>
      <rPr>
        <sz val="11"/>
        <rFont val="宋体"/>
        <family val="3"/>
        <charset val="134"/>
      </rPr>
      <t>拆出资金</t>
    </r>
  </si>
  <si>
    <r>
      <rPr>
        <sz val="11"/>
        <rFont val="宋体"/>
        <family val="3"/>
        <charset val="134"/>
      </rPr>
      <t>以公允价值计量且其变动计入当期损益的金融资产</t>
    </r>
    <phoneticPr fontId="1" type="noConversion"/>
  </si>
  <si>
    <r>
      <rPr>
        <sz val="11"/>
        <rFont val="宋体"/>
        <family val="3"/>
        <charset val="134"/>
      </rPr>
      <t>衍生金融资产</t>
    </r>
  </si>
  <si>
    <r>
      <rPr>
        <sz val="11"/>
        <rFont val="宋体"/>
        <family val="3"/>
        <charset val="134"/>
      </rPr>
      <t>买入返售金融资产</t>
    </r>
  </si>
  <si>
    <r>
      <rPr>
        <sz val="11"/>
        <rFont val="宋体"/>
        <family val="3"/>
        <charset val="134"/>
      </rPr>
      <t>应收利息</t>
    </r>
  </si>
  <si>
    <r>
      <rPr>
        <sz val="11"/>
        <rFont val="宋体"/>
        <family val="3"/>
        <charset val="134"/>
      </rPr>
      <t>应收保费</t>
    </r>
  </si>
  <si>
    <r>
      <rPr>
        <sz val="11"/>
        <rFont val="宋体"/>
        <family val="3"/>
        <charset val="134"/>
      </rPr>
      <t>应收账款</t>
    </r>
  </si>
  <si>
    <r>
      <rPr>
        <sz val="11"/>
        <rFont val="宋体"/>
        <family val="3"/>
        <charset val="134"/>
      </rPr>
      <t>应收分保账款</t>
    </r>
  </si>
  <si>
    <r>
      <rPr>
        <sz val="11"/>
        <rFont val="宋体"/>
        <family val="3"/>
        <charset val="134"/>
      </rPr>
      <t>应收分保合同准备金</t>
    </r>
  </si>
  <si>
    <r>
      <rPr>
        <sz val="11"/>
        <rFont val="宋体"/>
        <family val="3"/>
        <charset val="134"/>
      </rPr>
      <t>长期应收款</t>
    </r>
    <phoneticPr fontId="1" type="noConversion"/>
  </si>
  <si>
    <r>
      <rPr>
        <sz val="11"/>
        <rFont val="宋体"/>
        <family val="3"/>
        <charset val="134"/>
      </rPr>
      <t>保户质押贷款</t>
    </r>
  </si>
  <si>
    <r>
      <rPr>
        <sz val="11"/>
        <rFont val="宋体"/>
        <family val="3"/>
        <charset val="134"/>
      </rPr>
      <t>发放贷款及垫款</t>
    </r>
  </si>
  <si>
    <r>
      <rPr>
        <sz val="11"/>
        <rFont val="宋体"/>
        <family val="3"/>
        <charset val="134"/>
      </rPr>
      <t>定期存款</t>
    </r>
  </si>
  <si>
    <r>
      <rPr>
        <sz val="11"/>
        <rFont val="宋体"/>
        <family val="3"/>
        <charset val="134"/>
      </rPr>
      <t>可供出售金融资产</t>
    </r>
  </si>
  <si>
    <r>
      <rPr>
        <sz val="11"/>
        <rFont val="宋体"/>
        <family val="3"/>
        <charset val="134"/>
      </rPr>
      <t>持有至到期投资</t>
    </r>
  </si>
  <si>
    <r>
      <rPr>
        <sz val="11"/>
        <rFont val="宋体"/>
        <family val="3"/>
        <charset val="134"/>
      </rPr>
      <t>应收款项类投资</t>
    </r>
  </si>
  <si>
    <r>
      <rPr>
        <sz val="11"/>
        <rFont val="宋体"/>
        <family val="3"/>
        <charset val="134"/>
      </rPr>
      <t>长期股权投资</t>
    </r>
  </si>
  <si>
    <r>
      <rPr>
        <sz val="11"/>
        <rFont val="宋体"/>
        <family val="3"/>
        <charset val="134"/>
      </rPr>
      <t>商誉</t>
    </r>
  </si>
  <si>
    <r>
      <rPr>
        <sz val="11"/>
        <rFont val="宋体"/>
        <family val="3"/>
        <charset val="134"/>
      </rPr>
      <t>存出资本保证金</t>
    </r>
  </si>
  <si>
    <r>
      <rPr>
        <sz val="11"/>
        <rFont val="宋体"/>
        <family val="3"/>
        <charset val="134"/>
      </rPr>
      <t>投资性房地产</t>
    </r>
  </si>
  <si>
    <r>
      <rPr>
        <sz val="11"/>
        <rFont val="宋体"/>
        <family val="3"/>
        <charset val="134"/>
      </rPr>
      <t>固定资产</t>
    </r>
  </si>
  <si>
    <r>
      <rPr>
        <sz val="11"/>
        <rFont val="宋体"/>
        <family val="3"/>
        <charset val="134"/>
      </rPr>
      <t>无形资产</t>
    </r>
  </si>
  <si>
    <r>
      <rPr>
        <sz val="11"/>
        <rFont val="宋体"/>
        <family val="3"/>
        <charset val="134"/>
      </rPr>
      <t>递延所得税资产</t>
    </r>
  </si>
  <si>
    <r>
      <rPr>
        <sz val="11"/>
        <rFont val="宋体"/>
        <family val="3"/>
        <charset val="134"/>
      </rPr>
      <t>其他资产</t>
    </r>
  </si>
  <si>
    <r>
      <rPr>
        <sz val="11"/>
        <rFont val="宋体"/>
        <family val="3"/>
        <charset val="134"/>
      </rPr>
      <t>独立账户资产</t>
    </r>
  </si>
  <si>
    <r>
      <rPr>
        <b/>
        <sz val="11"/>
        <rFont val="宋体"/>
        <family val="3"/>
        <charset val="134"/>
      </rPr>
      <t>资产总计</t>
    </r>
  </si>
  <si>
    <r>
      <rPr>
        <sz val="11"/>
        <rFont val="宋体"/>
        <family val="3"/>
        <charset val="134"/>
      </rPr>
      <t>短期借款</t>
    </r>
    <phoneticPr fontId="1" type="noConversion"/>
  </si>
  <si>
    <r>
      <rPr>
        <sz val="11"/>
        <rFont val="宋体"/>
        <family val="3"/>
        <charset val="134"/>
      </rPr>
      <t>向中央银行借款</t>
    </r>
  </si>
  <si>
    <r>
      <rPr>
        <sz val="11"/>
        <rFont val="宋体"/>
        <family val="3"/>
        <charset val="134"/>
      </rPr>
      <t>银行同业及其他金融机构存放款项</t>
    </r>
  </si>
  <si>
    <r>
      <rPr>
        <sz val="11"/>
        <rFont val="宋体"/>
        <family val="3"/>
        <charset val="134"/>
      </rPr>
      <t>拆入资金</t>
    </r>
  </si>
  <si>
    <r>
      <rPr>
        <sz val="11"/>
        <rFont val="宋体"/>
        <family val="3"/>
        <charset val="134"/>
      </rPr>
      <t>以公允价值计量且其变动计入当期损益的金融负债</t>
    </r>
    <phoneticPr fontId="1" type="noConversion"/>
  </si>
  <si>
    <r>
      <rPr>
        <sz val="11"/>
        <rFont val="宋体"/>
        <family val="3"/>
        <charset val="134"/>
      </rPr>
      <t>衍生金融负债</t>
    </r>
  </si>
  <si>
    <r>
      <rPr>
        <sz val="11"/>
        <rFont val="宋体"/>
        <family val="3"/>
        <charset val="134"/>
      </rPr>
      <t>卖出回购金融资产款</t>
    </r>
  </si>
  <si>
    <r>
      <rPr>
        <sz val="11"/>
        <rFont val="宋体"/>
        <family val="3"/>
        <charset val="134"/>
      </rPr>
      <t>吸收存款</t>
    </r>
  </si>
  <si>
    <r>
      <rPr>
        <sz val="11"/>
        <rFont val="宋体"/>
        <family val="3"/>
        <charset val="134"/>
      </rPr>
      <t>代理买卖证券款</t>
    </r>
  </si>
  <si>
    <r>
      <rPr>
        <sz val="11"/>
        <rFont val="宋体"/>
        <family val="3"/>
        <charset val="134"/>
      </rPr>
      <t>应付账款</t>
    </r>
  </si>
  <si>
    <r>
      <rPr>
        <sz val="11"/>
        <rFont val="宋体"/>
        <family val="3"/>
        <charset val="134"/>
      </rPr>
      <t>预收款项</t>
    </r>
  </si>
  <si>
    <r>
      <rPr>
        <sz val="11"/>
        <rFont val="宋体"/>
        <family val="3"/>
        <charset val="134"/>
      </rPr>
      <t>预收保费</t>
    </r>
  </si>
  <si>
    <r>
      <rPr>
        <sz val="11"/>
        <rFont val="宋体"/>
        <family val="3"/>
        <charset val="134"/>
      </rPr>
      <t>应付手续费及佣金</t>
    </r>
  </si>
  <si>
    <r>
      <rPr>
        <sz val="11"/>
        <rFont val="宋体"/>
        <family val="3"/>
        <charset val="134"/>
      </rPr>
      <t>应付分保账款</t>
    </r>
  </si>
  <si>
    <r>
      <rPr>
        <sz val="11"/>
        <rFont val="宋体"/>
        <family val="3"/>
        <charset val="134"/>
      </rPr>
      <t>应付职工薪酬</t>
    </r>
  </si>
  <si>
    <r>
      <rPr>
        <sz val="11"/>
        <rFont val="宋体"/>
        <family val="3"/>
        <charset val="134"/>
      </rPr>
      <t>应交税费</t>
    </r>
  </si>
  <si>
    <r>
      <rPr>
        <sz val="11"/>
        <rFont val="宋体"/>
        <family val="3"/>
        <charset val="134"/>
      </rPr>
      <t>应付利息</t>
    </r>
  </si>
  <si>
    <r>
      <rPr>
        <sz val="11"/>
        <rFont val="宋体"/>
        <family val="3"/>
        <charset val="134"/>
      </rPr>
      <t>应付赔付款</t>
    </r>
  </si>
  <si>
    <r>
      <rPr>
        <sz val="11"/>
        <rFont val="宋体"/>
        <family val="3"/>
        <charset val="134"/>
      </rPr>
      <t>应付保单红利</t>
    </r>
  </si>
  <si>
    <r>
      <rPr>
        <sz val="11"/>
        <rFont val="宋体"/>
        <family val="3"/>
        <charset val="134"/>
      </rPr>
      <t>保户储金及投资款</t>
    </r>
  </si>
  <si>
    <r>
      <rPr>
        <sz val="11"/>
        <rFont val="宋体"/>
        <family val="3"/>
        <charset val="134"/>
      </rPr>
      <t>保险合同准备金</t>
    </r>
  </si>
  <si>
    <r>
      <rPr>
        <sz val="11"/>
        <rFont val="宋体"/>
        <family val="3"/>
        <charset val="134"/>
      </rPr>
      <t>长期借款</t>
    </r>
  </si>
  <si>
    <r>
      <rPr>
        <sz val="11"/>
        <rFont val="宋体"/>
        <family val="3"/>
        <charset val="134"/>
      </rPr>
      <t>应付债券</t>
    </r>
  </si>
  <si>
    <r>
      <rPr>
        <sz val="11"/>
        <rFont val="宋体"/>
        <family val="3"/>
        <charset val="134"/>
      </rPr>
      <t>递延所得税负债</t>
    </r>
  </si>
  <si>
    <r>
      <rPr>
        <sz val="11"/>
        <rFont val="宋体"/>
        <family val="3"/>
        <charset val="134"/>
      </rPr>
      <t>其他负债</t>
    </r>
  </si>
  <si>
    <r>
      <rPr>
        <sz val="11"/>
        <rFont val="宋体"/>
        <family val="3"/>
        <charset val="134"/>
      </rPr>
      <t>独立账户负债</t>
    </r>
  </si>
  <si>
    <r>
      <rPr>
        <b/>
        <sz val="11"/>
        <rFont val="宋体"/>
        <family val="3"/>
        <charset val="134"/>
      </rPr>
      <t>负债合计</t>
    </r>
  </si>
  <si>
    <r>
      <rPr>
        <b/>
        <sz val="11"/>
        <rFont val="宋体"/>
        <family val="3"/>
        <charset val="134"/>
      </rPr>
      <t>股东权益</t>
    </r>
  </si>
  <si>
    <r>
      <rPr>
        <sz val="11"/>
        <rFont val="宋体"/>
        <family val="3"/>
        <charset val="134"/>
      </rPr>
      <t>股本</t>
    </r>
  </si>
  <si>
    <r>
      <rPr>
        <sz val="11"/>
        <rFont val="宋体"/>
        <family val="3"/>
        <charset val="134"/>
      </rPr>
      <t>资本公积</t>
    </r>
    <phoneticPr fontId="1" type="noConversion"/>
  </si>
  <si>
    <r>
      <rPr>
        <sz val="11"/>
        <rFont val="宋体"/>
        <family val="3"/>
        <charset val="134"/>
      </rPr>
      <t>其他综合收益</t>
    </r>
    <phoneticPr fontId="1" type="noConversion"/>
  </si>
  <si>
    <r>
      <rPr>
        <sz val="11"/>
        <rFont val="宋体"/>
        <family val="3"/>
        <charset val="134"/>
      </rPr>
      <t>盈余公积</t>
    </r>
  </si>
  <si>
    <r>
      <rPr>
        <sz val="11"/>
        <rFont val="宋体"/>
        <family val="3"/>
        <charset val="134"/>
      </rPr>
      <t>一般风险准备</t>
    </r>
  </si>
  <si>
    <r>
      <rPr>
        <sz val="11"/>
        <rFont val="宋体"/>
        <family val="3"/>
        <charset val="134"/>
      </rPr>
      <t>未分配利润</t>
    </r>
  </si>
  <si>
    <r>
      <rPr>
        <b/>
        <sz val="11"/>
        <rFont val="宋体"/>
        <family val="3"/>
        <charset val="134"/>
      </rPr>
      <t>归属于母公司股东权益合计</t>
    </r>
  </si>
  <si>
    <r>
      <rPr>
        <sz val="11"/>
        <rFont val="宋体"/>
        <family val="3"/>
        <charset val="134"/>
      </rPr>
      <t>少数股东权益</t>
    </r>
  </si>
  <si>
    <r>
      <rPr>
        <b/>
        <sz val="11"/>
        <rFont val="宋体"/>
        <family val="3"/>
        <charset val="134"/>
      </rPr>
      <t>股东权益合计</t>
    </r>
  </si>
  <si>
    <r>
      <rPr>
        <b/>
        <sz val="11"/>
        <rFont val="宋体"/>
        <family val="3"/>
        <charset val="134"/>
      </rPr>
      <t>负债和股东权益合计</t>
    </r>
  </si>
  <si>
    <r>
      <rPr>
        <b/>
        <sz val="11"/>
        <rFont val="宋体"/>
        <family val="3"/>
        <charset val="134"/>
      </rPr>
      <t>（人民币百万元）</t>
    </r>
    <phoneticPr fontId="1" type="noConversion"/>
  </si>
  <si>
    <r>
      <rPr>
        <sz val="11"/>
        <rFont val="宋体"/>
        <family val="3"/>
        <charset val="134"/>
      </rPr>
      <t>（经审计）</t>
    </r>
    <phoneticPr fontId="1" type="noConversion"/>
  </si>
  <si>
    <r>
      <rPr>
        <b/>
        <sz val="12"/>
        <rFont val="宋体"/>
        <family val="3"/>
        <charset val="134"/>
      </rPr>
      <t>负债</t>
    </r>
    <r>
      <rPr>
        <b/>
        <sz val="12"/>
        <rFont val="Arial"/>
        <family val="2"/>
      </rPr>
      <t xml:space="preserve"> </t>
    </r>
  </si>
  <si>
    <r>
      <t>2015</t>
    </r>
    <r>
      <rPr>
        <b/>
        <sz val="11"/>
        <rFont val="宋体"/>
        <family val="3"/>
        <charset val="134"/>
      </rPr>
      <t>年</t>
    </r>
    <r>
      <rPr>
        <b/>
        <sz val="11"/>
        <rFont val="Arial"/>
        <family val="2"/>
      </rPr>
      <t/>
    </r>
    <phoneticPr fontId="1" type="noConversion"/>
  </si>
  <si>
    <r>
      <t>2016</t>
    </r>
    <r>
      <rPr>
        <b/>
        <sz val="11"/>
        <rFont val="宋体"/>
        <family val="3"/>
        <charset val="134"/>
      </rPr>
      <t>年</t>
    </r>
    <r>
      <rPr>
        <b/>
        <sz val="11"/>
        <rFont val="Arial"/>
        <family val="2"/>
      </rPr>
      <t/>
    </r>
    <phoneticPr fontId="1" type="noConversion"/>
  </si>
  <si>
    <r>
      <rPr>
        <b/>
        <sz val="11"/>
        <rFont val="宋体"/>
        <family val="3"/>
        <charset val="134"/>
      </rPr>
      <t>一、营业收入</t>
    </r>
  </si>
  <si>
    <r>
      <rPr>
        <sz val="11"/>
        <rFont val="宋体"/>
        <family val="3"/>
        <charset val="134"/>
      </rPr>
      <t>保险业务收入</t>
    </r>
  </si>
  <si>
    <r>
      <rPr>
        <sz val="11"/>
        <rFont val="宋体"/>
        <family val="3"/>
        <charset val="134"/>
      </rPr>
      <t>减：分出保费</t>
    </r>
  </si>
  <si>
    <r>
      <rPr>
        <sz val="11"/>
        <rFont val="宋体"/>
        <family val="3"/>
        <charset val="134"/>
      </rPr>
      <t>提取未到期责任准备金</t>
    </r>
  </si>
  <si>
    <r>
      <rPr>
        <b/>
        <sz val="11"/>
        <rFont val="宋体"/>
        <family val="3"/>
        <charset val="134"/>
      </rPr>
      <t>已赚保费</t>
    </r>
  </si>
  <si>
    <r>
      <rPr>
        <sz val="11"/>
        <rFont val="宋体"/>
        <family val="3"/>
        <charset val="134"/>
      </rPr>
      <t>银行业务利息收入</t>
    </r>
  </si>
  <si>
    <r>
      <rPr>
        <sz val="11"/>
        <rFont val="宋体"/>
        <family val="3"/>
        <charset val="134"/>
      </rPr>
      <t>银行业务利息支出</t>
    </r>
  </si>
  <si>
    <r>
      <rPr>
        <sz val="11"/>
        <rFont val="宋体"/>
        <family val="3"/>
        <charset val="134"/>
      </rPr>
      <t>银行业务利息净收入</t>
    </r>
  </si>
  <si>
    <r>
      <rPr>
        <sz val="11"/>
        <rFont val="宋体"/>
        <family val="3"/>
        <charset val="134"/>
      </rPr>
      <t>非保险业务手续费及佣金收入</t>
    </r>
  </si>
  <si>
    <r>
      <rPr>
        <sz val="11"/>
        <rFont val="宋体"/>
        <family val="3"/>
        <charset val="134"/>
      </rPr>
      <t>非保险业务手续费及佣金支出</t>
    </r>
  </si>
  <si>
    <r>
      <rPr>
        <sz val="11"/>
        <rFont val="宋体"/>
        <family val="3"/>
        <charset val="134"/>
      </rPr>
      <t>非保险业务手续费及佣金净收入</t>
    </r>
  </si>
  <si>
    <r>
      <rPr>
        <sz val="11"/>
        <rFont val="宋体"/>
        <family val="3"/>
        <charset val="134"/>
      </rPr>
      <t>投资收益</t>
    </r>
  </si>
  <si>
    <r>
      <rPr>
        <sz val="11"/>
        <rFont val="宋体"/>
        <family val="3"/>
        <charset val="134"/>
      </rPr>
      <t>公允价值变动损益</t>
    </r>
  </si>
  <si>
    <r>
      <rPr>
        <sz val="11"/>
        <rFont val="宋体"/>
        <family val="3"/>
        <charset val="134"/>
      </rPr>
      <t>汇兑损益</t>
    </r>
  </si>
  <si>
    <r>
      <rPr>
        <sz val="11"/>
        <rFont val="宋体"/>
        <family val="3"/>
        <charset val="134"/>
      </rPr>
      <t>其他业务收入</t>
    </r>
  </si>
  <si>
    <r>
      <rPr>
        <b/>
        <sz val="11"/>
        <rFont val="宋体"/>
        <family val="3"/>
        <charset val="134"/>
      </rPr>
      <t>营业收入合计</t>
    </r>
  </si>
  <si>
    <r>
      <rPr>
        <b/>
        <sz val="11"/>
        <rFont val="宋体"/>
        <family val="3"/>
        <charset val="134"/>
      </rPr>
      <t>二、营业支出</t>
    </r>
  </si>
  <si>
    <r>
      <rPr>
        <sz val="11"/>
        <rFont val="宋体"/>
        <family val="3"/>
        <charset val="134"/>
      </rPr>
      <t>退保金</t>
    </r>
  </si>
  <si>
    <r>
      <rPr>
        <sz val="11"/>
        <rFont val="宋体"/>
        <family val="3"/>
        <charset val="134"/>
      </rPr>
      <t>保险合同赔付支出</t>
    </r>
  </si>
  <si>
    <r>
      <rPr>
        <sz val="11"/>
        <rFont val="宋体"/>
        <family val="3"/>
        <charset val="134"/>
      </rPr>
      <t>减：摊回保险合同赔付支出</t>
    </r>
  </si>
  <si>
    <r>
      <rPr>
        <sz val="11"/>
        <rFont val="宋体"/>
        <family val="3"/>
        <charset val="134"/>
      </rPr>
      <t>提取保险责任准备金</t>
    </r>
  </si>
  <si>
    <r>
      <rPr>
        <sz val="11"/>
        <rFont val="宋体"/>
        <family val="3"/>
        <charset val="134"/>
      </rPr>
      <t>减：摊回保险责任准备金</t>
    </r>
  </si>
  <si>
    <r>
      <rPr>
        <sz val="11"/>
        <rFont val="宋体"/>
        <family val="3"/>
        <charset val="134"/>
      </rPr>
      <t>保单红利支出</t>
    </r>
  </si>
  <si>
    <r>
      <rPr>
        <sz val="11"/>
        <rFont val="宋体"/>
        <family val="3"/>
        <charset val="134"/>
      </rPr>
      <t>分保费用</t>
    </r>
  </si>
  <si>
    <r>
      <rPr>
        <sz val="11"/>
        <rFont val="宋体"/>
        <family val="3"/>
        <charset val="134"/>
      </rPr>
      <t>保险业务手续费及佣金支出</t>
    </r>
  </si>
  <si>
    <r>
      <rPr>
        <sz val="11"/>
        <rFont val="宋体"/>
        <family val="3"/>
        <charset val="134"/>
      </rPr>
      <t>税金及附加</t>
    </r>
    <phoneticPr fontId="1" type="noConversion"/>
  </si>
  <si>
    <r>
      <rPr>
        <sz val="11"/>
        <rFont val="宋体"/>
        <family val="3"/>
        <charset val="134"/>
      </rPr>
      <t>业务及管理费</t>
    </r>
  </si>
  <si>
    <r>
      <rPr>
        <sz val="11"/>
        <rFont val="宋体"/>
        <family val="3"/>
        <charset val="134"/>
      </rPr>
      <t>减：摊回分保费用</t>
    </r>
  </si>
  <si>
    <r>
      <rPr>
        <sz val="11"/>
        <rFont val="宋体"/>
        <family val="3"/>
        <charset val="134"/>
      </rPr>
      <t>财务费用</t>
    </r>
  </si>
  <si>
    <r>
      <rPr>
        <sz val="11"/>
        <rFont val="宋体"/>
        <family val="3"/>
        <charset val="134"/>
      </rPr>
      <t>其他业务成本</t>
    </r>
  </si>
  <si>
    <r>
      <rPr>
        <sz val="11"/>
        <rFont val="宋体"/>
        <family val="3"/>
        <charset val="134"/>
      </rPr>
      <t>资产减值损失</t>
    </r>
  </si>
  <si>
    <r>
      <rPr>
        <b/>
        <sz val="11"/>
        <rFont val="宋体"/>
        <family val="3"/>
        <charset val="134"/>
      </rPr>
      <t>营业支出合计</t>
    </r>
  </si>
  <si>
    <r>
      <rPr>
        <b/>
        <sz val="11"/>
        <rFont val="宋体"/>
        <family val="3"/>
        <charset val="134"/>
      </rPr>
      <t>三、营业利润</t>
    </r>
  </si>
  <si>
    <r>
      <rPr>
        <sz val="11"/>
        <rFont val="宋体"/>
        <family val="3"/>
        <charset val="134"/>
      </rPr>
      <t>加：营业外收入</t>
    </r>
  </si>
  <si>
    <r>
      <rPr>
        <sz val="11"/>
        <rFont val="宋体"/>
        <family val="3"/>
        <charset val="134"/>
      </rPr>
      <t>减：营业外支出</t>
    </r>
  </si>
  <si>
    <r>
      <rPr>
        <b/>
        <sz val="11"/>
        <rFont val="宋体"/>
        <family val="3"/>
        <charset val="134"/>
      </rPr>
      <t>四、利润总额</t>
    </r>
  </si>
  <si>
    <r>
      <rPr>
        <sz val="11"/>
        <rFont val="宋体"/>
        <family val="3"/>
        <charset val="134"/>
      </rPr>
      <t>减：所得税</t>
    </r>
  </si>
  <si>
    <r>
      <rPr>
        <b/>
        <sz val="11"/>
        <rFont val="宋体"/>
        <family val="3"/>
        <charset val="134"/>
      </rPr>
      <t>五、净利润</t>
    </r>
  </si>
  <si>
    <r>
      <rPr>
        <sz val="11"/>
        <rFont val="宋体"/>
        <family val="3"/>
        <charset val="134"/>
      </rPr>
      <t>归属于母公司股东的净利润</t>
    </r>
  </si>
  <si>
    <r>
      <rPr>
        <sz val="11"/>
        <rFont val="宋体"/>
        <family val="3"/>
        <charset val="134"/>
      </rPr>
      <t>少数股东损益</t>
    </r>
  </si>
  <si>
    <r>
      <rPr>
        <b/>
        <sz val="11"/>
        <rFont val="宋体"/>
        <family val="3"/>
        <charset val="134"/>
      </rPr>
      <t>六、每股收益</t>
    </r>
    <r>
      <rPr>
        <b/>
        <sz val="11"/>
        <rFont val="Arial"/>
        <family val="2"/>
      </rPr>
      <t>(</t>
    </r>
    <r>
      <rPr>
        <b/>
        <sz val="11"/>
        <rFont val="宋体"/>
        <family val="3"/>
        <charset val="134"/>
      </rPr>
      <t>人民币元</t>
    </r>
    <r>
      <rPr>
        <b/>
        <sz val="11"/>
        <rFont val="Arial"/>
        <family val="2"/>
      </rPr>
      <t>)</t>
    </r>
  </si>
  <si>
    <r>
      <rPr>
        <sz val="11"/>
        <rFont val="宋体"/>
        <family val="3"/>
        <charset val="134"/>
      </rPr>
      <t>基本每股收益</t>
    </r>
  </si>
  <si>
    <r>
      <rPr>
        <sz val="11"/>
        <rFont val="宋体"/>
        <family val="3"/>
        <charset val="134"/>
      </rPr>
      <t>稀释每股收益</t>
    </r>
  </si>
  <si>
    <r>
      <rPr>
        <b/>
        <sz val="11"/>
        <color rgb="FF000000"/>
        <rFont val="宋体"/>
        <family val="3"/>
        <charset val="134"/>
      </rPr>
      <t>七、其他综合收益的税后净额</t>
    </r>
  </si>
  <si>
    <r>
      <t xml:space="preserve">   </t>
    </r>
    <r>
      <rPr>
        <sz val="11"/>
        <color rgb="FF000000"/>
        <rFont val="宋体"/>
        <family val="3"/>
        <charset val="134"/>
      </rPr>
      <t>归属于母公司股东的其他综合收益的税后净额</t>
    </r>
    <phoneticPr fontId="1" type="noConversion"/>
  </si>
  <si>
    <r>
      <t xml:space="preserve">      </t>
    </r>
    <r>
      <rPr>
        <sz val="11"/>
        <color rgb="FF000000"/>
        <rFont val="宋体"/>
        <family val="3"/>
        <charset val="134"/>
      </rPr>
      <t>以后将重分类进损益的其他综合收益</t>
    </r>
    <phoneticPr fontId="1" type="noConversion"/>
  </si>
  <si>
    <r>
      <t xml:space="preserve">          </t>
    </r>
    <r>
      <rPr>
        <sz val="11"/>
        <color rgb="FF000000"/>
        <rFont val="宋体"/>
        <family val="3"/>
        <charset val="134"/>
      </rPr>
      <t>可供出售金融资产变动</t>
    </r>
    <phoneticPr fontId="1" type="noConversion"/>
  </si>
  <si>
    <r>
      <t xml:space="preserve">          </t>
    </r>
    <r>
      <rPr>
        <sz val="11"/>
        <color rgb="FF000000"/>
        <rFont val="宋体"/>
        <family val="3"/>
        <charset val="134"/>
      </rPr>
      <t>影子会计调整</t>
    </r>
    <phoneticPr fontId="1" type="noConversion"/>
  </si>
  <si>
    <r>
      <t xml:space="preserve">          </t>
    </r>
    <r>
      <rPr>
        <sz val="11"/>
        <color rgb="FF000000"/>
        <rFont val="宋体"/>
        <family val="3"/>
        <charset val="134"/>
      </rPr>
      <t>外币财务报表折算差额</t>
    </r>
    <phoneticPr fontId="1" type="noConversion"/>
  </si>
  <si>
    <r>
      <t xml:space="preserve">          </t>
    </r>
    <r>
      <rPr>
        <sz val="11"/>
        <color rgb="FF000000"/>
        <rFont val="宋体"/>
        <family val="3"/>
        <charset val="134"/>
      </rPr>
      <t>权益法下在被投资单位以后将重分类进损益的其他综合收益中享有的份额</t>
    </r>
    <phoneticPr fontId="1" type="noConversion"/>
  </si>
  <si>
    <r>
      <t xml:space="preserve">    </t>
    </r>
    <r>
      <rPr>
        <sz val="11"/>
        <color rgb="FF000000"/>
        <rFont val="宋体"/>
        <family val="3"/>
        <charset val="134"/>
      </rPr>
      <t>归属于少数股东的其他综合收益的税后净额</t>
    </r>
    <phoneticPr fontId="1" type="noConversion"/>
  </si>
  <si>
    <r>
      <rPr>
        <b/>
        <sz val="11"/>
        <color rgb="FF000000"/>
        <rFont val="宋体"/>
        <family val="3"/>
        <charset val="134"/>
      </rPr>
      <t>其他综合收益合计</t>
    </r>
    <phoneticPr fontId="1" type="noConversion"/>
  </si>
  <si>
    <r>
      <rPr>
        <b/>
        <sz val="11"/>
        <color rgb="FF000000"/>
        <rFont val="宋体"/>
        <family val="3"/>
        <charset val="134"/>
      </rPr>
      <t>八、综合收益总额</t>
    </r>
  </si>
  <si>
    <r>
      <t xml:space="preserve">    </t>
    </r>
    <r>
      <rPr>
        <sz val="11"/>
        <color rgb="FF000000"/>
        <rFont val="宋体"/>
        <family val="3"/>
        <charset val="134"/>
      </rPr>
      <t>归属母公司股东的综合收益总额</t>
    </r>
    <phoneticPr fontId="1" type="noConversion"/>
  </si>
  <si>
    <r>
      <t xml:space="preserve">    </t>
    </r>
    <r>
      <rPr>
        <sz val="11"/>
        <color rgb="FF000000"/>
        <rFont val="宋体"/>
        <family val="3"/>
        <charset val="134"/>
      </rPr>
      <t>归属少数股东的综合收益总额</t>
    </r>
    <phoneticPr fontId="1" type="noConversion"/>
  </si>
  <si>
    <t xml:space="preserve">      其中：分保费收入</t>
    <phoneticPr fontId="1" type="noConversion"/>
  </si>
  <si>
    <r>
      <rPr>
        <sz val="10"/>
        <rFont val="宋体"/>
        <family val="3"/>
        <charset val="134"/>
      </rPr>
      <t>平安好车主</t>
    </r>
    <r>
      <rPr>
        <sz val="10"/>
        <rFont val="Arial"/>
        <family val="2"/>
      </rPr>
      <t>APP</t>
    </r>
    <r>
      <rPr>
        <sz val="10"/>
        <rFont val="宋体"/>
        <family val="3"/>
        <charset val="134"/>
      </rPr>
      <t>绑车用户</t>
    </r>
    <r>
      <rPr>
        <sz val="10"/>
        <rFont val="Arial"/>
        <family val="2"/>
      </rPr>
      <t>(</t>
    </r>
    <r>
      <rPr>
        <sz val="10"/>
        <rFont val="宋体"/>
        <family val="3"/>
        <charset val="134"/>
      </rPr>
      <t>万人）</t>
    </r>
    <phoneticPr fontId="1" type="noConversion"/>
  </si>
  <si>
    <t>净利润</t>
    <phoneticPr fontId="1" type="noConversion"/>
  </si>
  <si>
    <t>投资管理资产规模</t>
    <phoneticPr fontId="1" type="noConversion"/>
  </si>
  <si>
    <t>第三方资产管理规模</t>
    <phoneticPr fontId="1" type="noConversion"/>
  </si>
  <si>
    <t>第三方资产管理费收入</t>
    <phoneticPr fontId="1" type="noConversion"/>
  </si>
  <si>
    <t>净利润</t>
    <phoneticPr fontId="1" type="noConversion"/>
  </si>
  <si>
    <t>平安银行指标</t>
    <phoneticPr fontId="1" type="noConversion"/>
  </si>
  <si>
    <t>下降5.34个百分点</t>
  </si>
  <si>
    <t>下降0.67个百分点</t>
  </si>
  <si>
    <t>上升0.57个百分点</t>
  </si>
  <si>
    <t>上升0.29个百分点</t>
  </si>
  <si>
    <t>下降10.49个百分点</t>
  </si>
  <si>
    <t>NA</t>
    <phoneticPr fontId="1" type="noConversion"/>
  </si>
  <si>
    <r>
      <rPr>
        <sz val="10"/>
        <rFont val="宋体"/>
        <family val="3"/>
        <charset val="134"/>
      </rPr>
      <t>平台上线诊所数量（家）</t>
    </r>
    <phoneticPr fontId="1" type="noConversion"/>
  </si>
  <si>
    <r>
      <rPr>
        <b/>
        <sz val="11"/>
        <rFont val="宋体"/>
        <family val="3"/>
        <charset val="134"/>
      </rPr>
      <t>陆金所控股</t>
    </r>
    <phoneticPr fontId="1" type="noConversion"/>
  </si>
  <si>
    <r>
      <rPr>
        <b/>
        <sz val="11"/>
        <rFont val="宋体"/>
        <family val="3"/>
        <charset val="134"/>
      </rPr>
      <t>用户数量（万人）</t>
    </r>
    <phoneticPr fontId="1" type="noConversion"/>
  </si>
  <si>
    <r>
      <rPr>
        <b/>
        <sz val="11"/>
        <rFont val="宋体"/>
        <family val="3"/>
        <charset val="134"/>
      </rPr>
      <t>陆金所</t>
    </r>
    <phoneticPr fontId="1" type="noConversion"/>
  </si>
  <si>
    <r>
      <rPr>
        <sz val="10"/>
        <rFont val="宋体"/>
        <family val="3"/>
        <charset val="134"/>
      </rPr>
      <t>注册用户数</t>
    </r>
  </si>
  <si>
    <r>
      <rPr>
        <sz val="10"/>
        <rFont val="宋体"/>
        <family val="3"/>
        <charset val="134"/>
      </rPr>
      <t>投资用户数</t>
    </r>
  </si>
  <si>
    <r>
      <rPr>
        <sz val="10"/>
        <rFont val="宋体"/>
        <family val="3"/>
        <charset val="134"/>
      </rPr>
      <t>新增投资用户数</t>
    </r>
    <phoneticPr fontId="1" type="noConversion"/>
  </si>
  <si>
    <r>
      <rPr>
        <sz val="10"/>
        <rFont val="宋体"/>
        <family val="3"/>
        <charset val="134"/>
      </rPr>
      <t>活跃投资用户数</t>
    </r>
  </si>
  <si>
    <r>
      <rPr>
        <b/>
        <sz val="12"/>
        <rFont val="宋体"/>
        <family val="3"/>
        <charset val="134"/>
      </rPr>
      <t>普惠金融</t>
    </r>
  </si>
  <si>
    <r>
      <rPr>
        <sz val="10"/>
        <rFont val="宋体"/>
        <family val="3"/>
        <charset val="134"/>
      </rPr>
      <t>累计借款人</t>
    </r>
  </si>
  <si>
    <r>
      <rPr>
        <b/>
        <sz val="11"/>
        <rFont val="宋体"/>
        <family val="3"/>
        <charset val="134"/>
      </rPr>
      <t>交易量（人民币百万元）</t>
    </r>
    <phoneticPr fontId="1" type="noConversion"/>
  </si>
  <si>
    <r>
      <rPr>
        <b/>
        <sz val="12"/>
        <rFont val="宋体"/>
        <family val="3"/>
        <charset val="134"/>
      </rPr>
      <t>陆金所</t>
    </r>
    <r>
      <rPr>
        <b/>
        <sz val="12"/>
        <rFont val="Arial"/>
        <family val="2"/>
      </rPr>
      <t>/</t>
    </r>
    <r>
      <rPr>
        <b/>
        <sz val="12"/>
        <rFont val="宋体"/>
        <family val="3"/>
        <charset val="134"/>
      </rPr>
      <t>重金所</t>
    </r>
    <r>
      <rPr>
        <b/>
        <sz val="12"/>
        <rFont val="Arial"/>
        <family val="2"/>
      </rPr>
      <t>/</t>
    </r>
    <r>
      <rPr>
        <b/>
        <sz val="12"/>
        <rFont val="宋体"/>
        <family val="3"/>
        <charset val="134"/>
      </rPr>
      <t>前交所</t>
    </r>
    <phoneticPr fontId="1" type="noConversion"/>
  </si>
  <si>
    <r>
      <rPr>
        <sz val="9"/>
        <rFont val="宋体"/>
        <family val="3"/>
        <charset val="134"/>
      </rPr>
      <t>零售端</t>
    </r>
  </si>
  <si>
    <r>
      <rPr>
        <sz val="9"/>
        <rFont val="宋体"/>
        <family val="3"/>
        <charset val="134"/>
      </rPr>
      <t>机构端</t>
    </r>
  </si>
  <si>
    <r>
      <rPr>
        <sz val="9"/>
        <rFont val="宋体"/>
        <family val="3"/>
        <charset val="134"/>
      </rPr>
      <t>新增贷款量</t>
    </r>
  </si>
  <si>
    <r>
      <rPr>
        <b/>
        <sz val="11"/>
        <rFont val="宋体"/>
        <family val="3"/>
        <charset val="134"/>
      </rPr>
      <t>资产管理规模（人民币百万元）</t>
    </r>
    <phoneticPr fontId="1" type="noConversion"/>
  </si>
  <si>
    <r>
      <rPr>
        <sz val="9"/>
        <rFont val="宋体"/>
        <family val="3"/>
        <charset val="134"/>
      </rPr>
      <t>零售端资产管理规模</t>
    </r>
  </si>
  <si>
    <r>
      <rPr>
        <sz val="9"/>
        <rFont val="宋体"/>
        <family val="3"/>
        <charset val="134"/>
      </rPr>
      <t>管理贷款余额</t>
    </r>
  </si>
  <si>
    <r>
      <rPr>
        <sz val="9"/>
        <rFont val="宋体"/>
        <family val="3"/>
        <charset val="134"/>
      </rPr>
      <t>开展业务以来累计贷款量</t>
    </r>
    <phoneticPr fontId="1" type="noConversion"/>
  </si>
  <si>
    <r>
      <t xml:space="preserve">  -</t>
    </r>
    <r>
      <rPr>
        <sz val="9"/>
        <rFont val="宋体"/>
        <family val="3"/>
        <charset val="134"/>
      </rPr>
      <t>无抵押</t>
    </r>
    <phoneticPr fontId="1" type="noConversion"/>
  </si>
  <si>
    <r>
      <t xml:space="preserve">  -</t>
    </r>
    <r>
      <rPr>
        <sz val="9"/>
        <rFont val="宋体"/>
        <family val="3"/>
        <charset val="134"/>
      </rPr>
      <t>有抵押</t>
    </r>
    <phoneticPr fontId="1" type="noConversion"/>
  </si>
  <si>
    <r>
      <rPr>
        <b/>
        <sz val="11"/>
        <rFont val="宋体"/>
        <family val="3"/>
        <charset val="134"/>
      </rPr>
      <t>平安好医生</t>
    </r>
    <phoneticPr fontId="1" type="noConversion"/>
  </si>
  <si>
    <r>
      <rPr>
        <sz val="10"/>
        <rFont val="宋体"/>
        <family val="3"/>
        <charset val="134"/>
      </rPr>
      <t>注册用户数</t>
    </r>
    <r>
      <rPr>
        <sz val="10"/>
        <rFont val="Arial"/>
        <family val="2"/>
      </rPr>
      <t xml:space="preserve"> (</t>
    </r>
    <r>
      <rPr>
        <sz val="10"/>
        <rFont val="宋体"/>
        <family val="3"/>
        <charset val="134"/>
      </rPr>
      <t>万人</t>
    </r>
    <r>
      <rPr>
        <sz val="10"/>
        <rFont val="Arial"/>
        <family val="2"/>
      </rPr>
      <t>)</t>
    </r>
    <phoneticPr fontId="1" type="noConversion"/>
  </si>
  <si>
    <r>
      <rPr>
        <sz val="10"/>
        <rFont val="宋体"/>
        <family val="3"/>
        <charset val="134"/>
      </rPr>
      <t>月活跃用户数峰值（万人）</t>
    </r>
    <phoneticPr fontId="1" type="noConversion"/>
  </si>
  <si>
    <r>
      <rPr>
        <sz val="10"/>
        <rFont val="宋体"/>
        <family val="3"/>
        <charset val="134"/>
      </rPr>
      <t>日问诊量峰值（万）</t>
    </r>
  </si>
  <si>
    <r>
      <rPr>
        <b/>
        <sz val="11"/>
        <rFont val="宋体"/>
        <family val="3"/>
        <charset val="134"/>
      </rPr>
      <t>壹钱包</t>
    </r>
    <phoneticPr fontId="1" type="noConversion"/>
  </si>
  <si>
    <r>
      <rPr>
        <sz val="10"/>
        <rFont val="宋体"/>
        <family val="3"/>
        <charset val="134"/>
      </rPr>
      <t>注册用户数（万人）</t>
    </r>
    <phoneticPr fontId="1" type="noConversion"/>
  </si>
  <si>
    <r>
      <rPr>
        <sz val="9"/>
        <rFont val="宋体"/>
        <family val="3"/>
        <charset val="134"/>
      </rPr>
      <t>突破</t>
    </r>
    <r>
      <rPr>
        <sz val="9"/>
        <rFont val="Arial"/>
        <family val="2"/>
      </rPr>
      <t>4,500</t>
    </r>
    <r>
      <rPr>
        <sz val="9"/>
        <rFont val="宋体"/>
        <family val="3"/>
        <charset val="134"/>
      </rPr>
      <t>万</t>
    </r>
    <phoneticPr fontId="1" type="noConversion"/>
  </si>
  <si>
    <r>
      <rPr>
        <sz val="10"/>
        <rFont val="宋体"/>
        <family val="3"/>
        <charset val="134"/>
      </rPr>
      <t>年交易用户数（万人）</t>
    </r>
    <phoneticPr fontId="1" type="noConversion"/>
  </si>
  <si>
    <r>
      <rPr>
        <sz val="10"/>
        <rFont val="宋体"/>
        <family val="3"/>
        <charset val="134"/>
      </rPr>
      <t>整体交易规模（人民币亿元）</t>
    </r>
    <phoneticPr fontId="1" type="noConversion"/>
  </si>
  <si>
    <r>
      <rPr>
        <sz val="10"/>
        <rFont val="宋体"/>
        <family val="3"/>
        <charset val="134"/>
      </rPr>
      <t>移动端交易规模（人民币亿元）</t>
    </r>
    <phoneticPr fontId="1" type="noConversion"/>
  </si>
  <si>
    <r>
      <rPr>
        <sz val="10"/>
        <rFont val="宋体"/>
        <family val="3"/>
        <charset val="134"/>
      </rPr>
      <t>全年发放积分（人民币亿元）</t>
    </r>
    <phoneticPr fontId="1" type="noConversion"/>
  </si>
  <si>
    <r>
      <rPr>
        <sz val="10"/>
        <rFont val="宋体"/>
        <family val="3"/>
        <charset val="134"/>
      </rPr>
      <t>积分带动交易规模（人民币亿元）</t>
    </r>
  </si>
  <si>
    <r>
      <rPr>
        <b/>
        <sz val="11"/>
        <rFont val="宋体"/>
        <family val="3"/>
        <charset val="134"/>
      </rPr>
      <t>金融壹账通</t>
    </r>
    <phoneticPr fontId="1" type="noConversion"/>
  </si>
  <si>
    <r>
      <rPr>
        <sz val="10"/>
        <rFont val="宋体"/>
        <family val="3"/>
        <charset val="134"/>
      </rPr>
      <t>用户规模（亿人）</t>
    </r>
    <phoneticPr fontId="1" type="noConversion"/>
  </si>
  <si>
    <r>
      <rPr>
        <sz val="9"/>
        <rFont val="宋体"/>
        <family val="3"/>
        <charset val="134"/>
      </rPr>
      <t>达</t>
    </r>
    <r>
      <rPr>
        <sz val="9"/>
        <rFont val="Arial"/>
        <family val="2"/>
      </rPr>
      <t>1</t>
    </r>
    <r>
      <rPr>
        <sz val="9"/>
        <rFont val="宋体"/>
        <family val="3"/>
        <charset val="134"/>
      </rPr>
      <t>亿</t>
    </r>
    <phoneticPr fontId="1" type="noConversion"/>
  </si>
  <si>
    <r>
      <rPr>
        <sz val="10"/>
        <rFont val="宋体"/>
        <family val="3"/>
        <charset val="134"/>
      </rPr>
      <t>月活跃用户（万）</t>
    </r>
    <phoneticPr fontId="1" type="noConversion"/>
  </si>
  <si>
    <r>
      <rPr>
        <sz val="10"/>
        <rFont val="宋体"/>
        <family val="3"/>
        <charset val="134"/>
      </rPr>
      <t>金融产品迁徙人次（万）</t>
    </r>
    <phoneticPr fontId="1" type="noConversion"/>
  </si>
  <si>
    <r>
      <rPr>
        <b/>
        <sz val="11"/>
        <rFont val="宋体"/>
        <family val="3"/>
        <charset val="134"/>
      </rPr>
      <t>万家医疗</t>
    </r>
    <phoneticPr fontId="1" type="noConversion"/>
  </si>
  <si>
    <r>
      <rPr>
        <b/>
        <sz val="12"/>
        <rFont val="宋体"/>
        <family val="3"/>
        <charset val="134"/>
      </rPr>
      <t>普惠金融</t>
    </r>
    <phoneticPr fontId="1" type="noConversion"/>
  </si>
  <si>
    <t>互联网金融业务指标</t>
    <phoneticPr fontId="1" type="noConversion"/>
  </si>
  <si>
    <t>短期险业务规模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</si>
</sst>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1" formatCode="_ * #,##0_ ;_ * \-#,##0_ ;_ * &quot;-&quot;_ ;_ @_ "/>
    <numFmt numFmtId="43" formatCode="_ * #,##0.00_ ;_ * \-#,##0.00_ ;_ * &quot;-&quot;??_ ;_ @_ "/>
    <numFmt numFmtId="176" formatCode="#,##0_);\(#,##0\)"/>
    <numFmt numFmtId="177" formatCode="_ * #,##0_ ;_ * \-#,##0_ ;_ * &quot;-&quot;??_ ;_ @_ "/>
    <numFmt numFmtId="178" formatCode="#,##0.00_);\(#,##0.00\)"/>
    <numFmt numFmtId="179" formatCode="_(* #,##0.00_);_(* \(#,##0.00\);_(* &quot;-&quot;??_);_(@_)"/>
    <numFmt numFmtId="180" formatCode="_ [$€]* #,##0_ ;_ [$€]* \-#,##0_ ;_ [$€]* &quot;-&quot;_ ;_ @_ "/>
    <numFmt numFmtId="181" formatCode="_([$€-2]* #,##0.00_);_([$€-2]* \(#,##0.00\);_([$€-2]* &quot;-&quot;??_)"/>
    <numFmt numFmtId="182" formatCode="[$-409]d/mmm/yy;@"/>
    <numFmt numFmtId="183" formatCode="_ * #,##0.0_ ;_ * \-#,##0.0_ ;_ * &quot;-&quot;??_ ;_ @_ "/>
    <numFmt numFmtId="184" formatCode="0.0%"/>
    <numFmt numFmtId="185" formatCode="0.0"/>
    <numFmt numFmtId="186" formatCode="#,##0_);[Red]\(#,##0\)"/>
    <numFmt numFmtId="187" formatCode="#,##0.0_);\(#,##0.0\)"/>
    <numFmt numFmtId="188" formatCode="0.000"/>
    <numFmt numFmtId="189" formatCode="0.00_ "/>
    <numFmt numFmtId="190" formatCode="0.000_ "/>
    <numFmt numFmtId="192" formatCode="_ [$HKD]\ * #,##0.00_ ;_ [$HKD]\ * \-#,##0.00_ ;_ [$HKD]\ * &quot;-&quot;??_ ;_ @_ "/>
    <numFmt numFmtId="193" formatCode="_(* #,##0_);[Red]_(* \(#,##0\);_(* &quot;-&quot;??_)"/>
    <numFmt numFmtId="195" formatCode="_(* #,##0_);_(* \(#,##0\);_(* &quot;-&quot;??_);_(@_)"/>
    <numFmt numFmtId="196" formatCode="0.0_);[Red]\(0.0\)"/>
    <numFmt numFmtId="197" formatCode="#,##0.00_);[Red]\(#,##0.00\)"/>
    <numFmt numFmtId="198" formatCode="_ * #,##0.0000_ ;_ * \-#,##0.0000_ ;_ * &quot;-&quot;??_ ;_ @_ "/>
    <numFmt numFmtId="200" formatCode="#,##0.0"/>
    <numFmt numFmtId="202" formatCode="#,##0.000"/>
  </numFmts>
  <fonts count="100">
    <font>
      <sz val="11"/>
      <color theme="1"/>
      <name val="宋体"/>
      <family val="2"/>
      <charset val="134"/>
      <scheme val="minor"/>
    </font>
    <font>
      <sz val="9"/>
      <name val="宋体"/>
      <family val="2"/>
      <charset val="134"/>
      <scheme val="minor"/>
    </font>
    <font>
      <sz val="11"/>
      <color theme="1"/>
      <name val="宋体"/>
      <family val="2"/>
      <charset val="134"/>
      <scheme val="minor"/>
    </font>
    <font>
      <b/>
      <sz val="11"/>
      <name val="宋体"/>
      <family val="3"/>
      <charset val="134"/>
    </font>
    <font>
      <b/>
      <sz val="11"/>
      <name val="Arial"/>
      <family val="2"/>
    </font>
    <font>
      <sz val="11"/>
      <name val="Arial"/>
      <family val="2"/>
    </font>
    <font>
      <sz val="10"/>
      <name val="Arial"/>
      <family val="2"/>
    </font>
    <font>
      <sz val="10"/>
      <color rgb="FF000000"/>
      <name val="Arial"/>
      <family val="2"/>
    </font>
    <font>
      <sz val="10"/>
      <name val="Times New Roman"/>
      <family val="1"/>
    </font>
    <font>
      <sz val="10"/>
      <color theme="1"/>
      <name val="Arial"/>
      <family val="2"/>
    </font>
    <font>
      <sz val="11"/>
      <color theme="1"/>
      <name val="宋体"/>
      <family val="2"/>
      <scheme val="minor"/>
    </font>
    <font>
      <sz val="9"/>
      <name val="宋体"/>
      <family val="3"/>
      <charset val="134"/>
    </font>
    <font>
      <sz val="12"/>
      <name val="宋体"/>
      <family val="3"/>
      <charset val="134"/>
    </font>
    <font>
      <u/>
      <sz val="10"/>
      <color theme="10"/>
      <name val="Arial"/>
      <family val="2"/>
    </font>
    <font>
      <sz val="12"/>
      <color theme="1"/>
      <name val="Arial"/>
      <family val="2"/>
    </font>
    <font>
      <sz val="11"/>
      <color theme="1"/>
      <name val="Arial"/>
      <family val="2"/>
    </font>
    <font>
      <sz val="10"/>
      <name val="Helv"/>
      <family val="2"/>
    </font>
    <font>
      <b/>
      <sz val="34"/>
      <color theme="1" tint="0.249977111117893"/>
      <name val="Arial"/>
      <family val="2"/>
    </font>
    <font>
      <sz val="34"/>
      <color theme="1" tint="0.249977111117893"/>
      <name val="Arial"/>
      <family val="2"/>
    </font>
    <font>
      <sz val="34"/>
      <color theme="1"/>
      <name val="Arial"/>
      <family val="2"/>
    </font>
    <font>
      <b/>
      <sz val="12"/>
      <color theme="1" tint="0.249977111117893"/>
      <name val="Arial"/>
      <family val="2"/>
    </font>
    <font>
      <i/>
      <sz val="11"/>
      <color theme="1"/>
      <name val="Arial"/>
      <family val="2"/>
    </font>
    <font>
      <sz val="34"/>
      <color theme="1" tint="0.249977111117893"/>
      <name val="宋体"/>
      <family val="3"/>
      <charset val="134"/>
    </font>
    <font>
      <i/>
      <sz val="11"/>
      <color theme="1"/>
      <name val="宋体"/>
      <family val="3"/>
      <charset val="134"/>
    </font>
    <font>
      <sz val="11"/>
      <color theme="1" tint="0.249977111117893"/>
      <name val="Arial"/>
      <family val="2"/>
    </font>
    <font>
      <b/>
      <sz val="10"/>
      <color rgb="FF000000"/>
      <name val="Arial"/>
      <family val="2"/>
    </font>
    <font>
      <b/>
      <sz val="10"/>
      <name val="Arial"/>
      <family val="2"/>
    </font>
    <font>
      <b/>
      <sz val="10"/>
      <color theme="1"/>
      <name val="Arial"/>
      <family val="2"/>
    </font>
    <font>
      <sz val="11"/>
      <color theme="1" tint="0.499984740745262"/>
      <name val="Arial"/>
      <family val="2"/>
    </font>
    <font>
      <sz val="9"/>
      <name val="宋体"/>
      <family val="3"/>
      <charset val="134"/>
      <scheme val="minor"/>
    </font>
    <font>
      <sz val="10"/>
      <color rgb="FF000000"/>
      <name val="宋体"/>
      <family val="3"/>
      <charset val="134"/>
    </font>
    <font>
      <outline/>
      <sz val="10"/>
      <color rgb="FF000000"/>
      <name val="Arial"/>
      <family val="2"/>
    </font>
    <font>
      <vertAlign val="superscript"/>
      <sz val="10"/>
      <color rgb="FF000000"/>
      <name val="Arial"/>
      <family val="2"/>
    </font>
    <font>
      <sz val="10"/>
      <color theme="1"/>
      <name val="宋体"/>
      <family val="3"/>
      <charset val="134"/>
    </font>
    <font>
      <sz val="10"/>
      <name val="PMingLiU"/>
      <family val="1"/>
      <charset val="136"/>
    </font>
    <font>
      <sz val="10"/>
      <name val="宋体"/>
      <family val="3"/>
      <charset val="134"/>
    </font>
    <font>
      <sz val="9"/>
      <color theme="1"/>
      <name val="Arial"/>
      <family val="2"/>
    </font>
    <font>
      <b/>
      <sz val="10"/>
      <color rgb="FF000000"/>
      <name val="宋体"/>
      <family val="3"/>
      <charset val="134"/>
    </font>
    <font>
      <b/>
      <outline/>
      <sz val="10"/>
      <color rgb="FF000000"/>
      <name val="Arial"/>
      <family val="2"/>
    </font>
    <font>
      <b/>
      <sz val="9"/>
      <color rgb="FF000000"/>
      <name val="宋体"/>
      <family val="3"/>
      <charset val="134"/>
    </font>
    <font>
      <sz val="9"/>
      <color rgb="FF000000"/>
      <name val="宋体"/>
      <family val="3"/>
      <charset val="134"/>
    </font>
    <font>
      <outline/>
      <sz val="10"/>
      <color rgb="FF000000"/>
      <name val="宋体"/>
      <family val="3"/>
      <charset val="134"/>
    </font>
    <font>
      <b/>
      <sz val="11"/>
      <color theme="1"/>
      <name val="宋体"/>
      <family val="3"/>
      <charset val="134"/>
    </font>
    <font>
      <sz val="9"/>
      <name val="Arial"/>
      <family val="2"/>
    </font>
    <font>
      <sz val="9"/>
      <color rgb="FF000000"/>
      <name val="Arial"/>
      <family val="2"/>
    </font>
    <font>
      <b/>
      <sz val="9"/>
      <color rgb="FF000000"/>
      <name val="Arial"/>
      <family val="2"/>
    </font>
    <font>
      <u/>
      <sz val="11"/>
      <color theme="10"/>
      <name val="宋体"/>
      <family val="2"/>
      <charset val="134"/>
      <scheme val="minor"/>
    </font>
    <font>
      <b/>
      <sz val="10"/>
      <name val="Times New Roman"/>
      <family val="1"/>
    </font>
    <font>
      <outline/>
      <sz val="10"/>
      <name val="Times New Roman"/>
      <family val="1"/>
    </font>
    <font>
      <b/>
      <outline/>
      <sz val="10"/>
      <name val="Times New Roman"/>
      <family val="1"/>
    </font>
    <font>
      <b/>
      <sz val="10"/>
      <name val="宋体"/>
      <family val="3"/>
      <charset val="134"/>
    </font>
    <font>
      <b/>
      <sz val="10"/>
      <color theme="1"/>
      <name val="宋体"/>
      <family val="3"/>
      <charset val="134"/>
    </font>
    <font>
      <sz val="11"/>
      <color theme="1"/>
      <name val="PMingLiU"/>
      <family val="1"/>
    </font>
    <font>
      <sz val="11"/>
      <color indexed="8"/>
      <name val="宋体"/>
      <family val="3"/>
      <charset val="134"/>
    </font>
    <font>
      <sz val="20"/>
      <color theme="1" tint="0.249977111117893"/>
      <name val="Arial"/>
      <family val="2"/>
    </font>
    <font>
      <sz val="20"/>
      <color theme="1" tint="0.249977111117893"/>
      <name val="宋体"/>
      <family val="3"/>
      <charset val="134"/>
    </font>
    <font>
      <b/>
      <sz val="12"/>
      <color rgb="FFFF0000"/>
      <name val="Arial"/>
      <family val="2"/>
    </font>
    <font>
      <b/>
      <sz val="11"/>
      <color theme="1"/>
      <name val="Arial"/>
      <family val="2"/>
    </font>
    <font>
      <b/>
      <sz val="9"/>
      <color theme="1"/>
      <name val="Arial"/>
      <family val="2"/>
    </font>
    <font>
      <sz val="11"/>
      <color rgb="FFFF0000"/>
      <name val="Arial"/>
      <family val="2"/>
    </font>
    <font>
      <sz val="12"/>
      <color rgb="FF000000"/>
      <name val="Arial"/>
      <family val="2"/>
    </font>
    <font>
      <outline/>
      <sz val="1"/>
      <color rgb="FF000000"/>
      <name val="Arial"/>
      <family val="2"/>
    </font>
    <font>
      <b/>
      <outline/>
      <sz val="1"/>
      <color rgb="FF000000"/>
      <name val="Arial"/>
      <family val="2"/>
    </font>
    <font>
      <sz val="10"/>
      <color rgb="FF000000"/>
      <name val="宋体"/>
      <family val="3"/>
      <charset val="134"/>
      <scheme val="minor"/>
    </font>
    <font>
      <b/>
      <u/>
      <sz val="10"/>
      <color theme="1"/>
      <name val="Arial"/>
      <family val="2"/>
    </font>
    <font>
      <sz val="10"/>
      <color rgb="FF00B0F0"/>
      <name val="Arial"/>
      <family val="2"/>
    </font>
    <font>
      <sz val="20"/>
      <name val="宋体"/>
      <family val="3"/>
      <charset val="134"/>
    </font>
    <font>
      <b/>
      <sz val="11"/>
      <color rgb="FF000000"/>
      <name val="Arial"/>
      <family val="2"/>
    </font>
    <font>
      <sz val="11"/>
      <color theme="1" tint="0.499984740745262"/>
      <name val="Times New Roman"/>
      <family val="1"/>
    </font>
    <font>
      <sz val="11"/>
      <color theme="1"/>
      <name val="Times New Roman"/>
      <family val="1"/>
    </font>
    <font>
      <sz val="12"/>
      <color theme="1"/>
      <name val="Times New Roman"/>
      <family val="1"/>
    </font>
    <font>
      <b/>
      <sz val="11"/>
      <color rgb="FF000000"/>
      <name val="宋体"/>
      <family val="3"/>
      <charset val="134"/>
    </font>
    <font>
      <b/>
      <sz val="10"/>
      <color rgb="FFFF0000"/>
      <name val="宋体"/>
      <family val="3"/>
      <charset val="134"/>
    </font>
    <font>
      <b/>
      <sz val="16"/>
      <color rgb="FFFF0000"/>
      <name val="宋体"/>
      <family val="3"/>
      <charset val="134"/>
    </font>
    <font>
      <sz val="34"/>
      <name val="Arial"/>
      <family val="2"/>
    </font>
    <font>
      <b/>
      <sz val="18"/>
      <color theme="1"/>
      <name val="Arial"/>
      <family val="2"/>
    </font>
    <font>
      <b/>
      <sz val="18"/>
      <color theme="1"/>
      <name val="宋体"/>
      <family val="3"/>
      <charset val="134"/>
    </font>
    <font>
      <u/>
      <sz val="11"/>
      <color theme="10"/>
      <name val="Arial"/>
      <family val="2"/>
    </font>
    <font>
      <u/>
      <sz val="11"/>
      <color theme="10"/>
      <name val="宋体"/>
      <family val="3"/>
      <charset val="134"/>
    </font>
    <font>
      <sz val="20"/>
      <name val="Arial"/>
      <family val="2"/>
    </font>
    <font>
      <b/>
      <sz val="12"/>
      <name val="Arial"/>
      <family val="2"/>
    </font>
    <font>
      <b/>
      <sz val="14"/>
      <name val="Arial"/>
      <family val="2"/>
    </font>
    <font>
      <sz val="12"/>
      <name val="Arial"/>
      <family val="2"/>
    </font>
    <font>
      <outline/>
      <sz val="10"/>
      <name val="Arial"/>
      <family val="2"/>
    </font>
    <font>
      <b/>
      <sz val="9"/>
      <name val="Arial"/>
      <family val="2"/>
    </font>
    <font>
      <sz val="1"/>
      <name val="Arial"/>
      <family val="2"/>
    </font>
    <font>
      <b/>
      <sz val="1"/>
      <name val="Arial"/>
      <family val="2"/>
    </font>
    <font>
      <sz val="10"/>
      <name val="宋体"/>
      <family val="3"/>
      <charset val="134"/>
      <scheme val="minor"/>
    </font>
    <font>
      <sz val="20"/>
      <name val="Times New Roman"/>
      <family val="1"/>
    </font>
    <font>
      <sz val="10"/>
      <color theme="1" tint="0.249977111117893"/>
      <name val="Arial"/>
      <family val="2"/>
    </font>
    <font>
      <b/>
      <sz val="10"/>
      <color theme="1" tint="0.249977111117893"/>
      <name val="Arial"/>
      <family val="2"/>
    </font>
    <font>
      <sz val="10"/>
      <color rgb="FF1F497D"/>
      <name val="Arial"/>
      <family val="2"/>
    </font>
    <font>
      <b/>
      <outline/>
      <sz val="10"/>
      <name val="Arial"/>
      <family val="2"/>
    </font>
    <font>
      <sz val="11"/>
      <name val="宋体"/>
      <family val="3"/>
      <charset val="134"/>
    </font>
    <font>
      <b/>
      <sz val="12"/>
      <name val="宋体"/>
      <family val="3"/>
      <charset val="134"/>
    </font>
    <font>
      <sz val="11"/>
      <color rgb="FF000000"/>
      <name val="宋体"/>
      <family val="3"/>
      <charset val="134"/>
    </font>
    <font>
      <sz val="11"/>
      <color rgb="FF000000"/>
      <name val="Arial"/>
      <family val="2"/>
    </font>
    <font>
      <b/>
      <sz val="16"/>
      <name val="Arial"/>
      <family val="2"/>
    </font>
    <font>
      <sz val="10"/>
      <color theme="1" tint="0.249977111117893"/>
      <name val="宋体"/>
      <family val="3"/>
      <charset val="134"/>
    </font>
    <font>
      <sz val="10.5"/>
      <name val="Arial"/>
      <family val="2"/>
    </font>
  </fonts>
  <fills count="6">
    <fill>
      <patternFill patternType="none"/>
    </fill>
    <fill>
      <patternFill patternType="gray125"/>
    </fill>
    <fill>
      <patternFill patternType="solid">
        <fgColor theme="0"/>
        <bgColor indexed="64"/>
      </patternFill>
    </fill>
    <fill>
      <patternFill patternType="solid">
        <fgColor rgb="FFDDDDDD"/>
        <bgColor indexed="64"/>
      </patternFill>
    </fill>
    <fill>
      <patternFill patternType="solid">
        <fgColor theme="0" tint="-0.14999847407452621"/>
        <bgColor indexed="64"/>
      </patternFill>
    </fill>
    <fill>
      <patternFill patternType="solid">
        <fgColor theme="0" tint="-4.9989318521683403E-2"/>
        <bgColor indexed="64"/>
      </patternFill>
    </fill>
  </fills>
  <borders count="11">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medium">
        <color indexed="64"/>
      </bottom>
      <diagonal/>
    </border>
  </borders>
  <cellStyleXfs count="34">
    <xf numFmtId="0" fontId="0" fillId="0" borderId="0">
      <alignment vertical="center"/>
    </xf>
    <xf numFmtId="43" fontId="2" fillId="0" borderId="0" applyFont="0" applyFill="0" applyBorder="0" applyAlignment="0" applyProtection="0">
      <alignment vertical="center"/>
    </xf>
    <xf numFmtId="179" fontId="8" fillId="0" borderId="0" applyFont="0" applyFill="0" applyBorder="0" applyAlignment="0" applyProtection="0"/>
    <xf numFmtId="180" fontId="10" fillId="0" borderId="0"/>
    <xf numFmtId="0" fontId="12" fillId="0" borderId="0"/>
    <xf numFmtId="43" fontId="12" fillId="0" borderId="0" applyFont="0" applyFill="0" applyBorder="0" applyAlignment="0" applyProtection="0">
      <alignment vertical="center"/>
    </xf>
    <xf numFmtId="0" fontId="13" fillId="0" borderId="0"/>
    <xf numFmtId="43" fontId="12" fillId="0" borderId="0" applyFont="0" applyFill="0" applyBorder="0" applyAlignment="0" applyProtection="0">
      <alignment vertical="center"/>
    </xf>
    <xf numFmtId="0" fontId="12" fillId="0" borderId="0">
      <alignment vertical="center"/>
    </xf>
    <xf numFmtId="181" fontId="12" fillId="0" borderId="0">
      <alignment vertical="center"/>
    </xf>
    <xf numFmtId="0" fontId="8" fillId="0" borderId="0">
      <protection locked="0"/>
    </xf>
    <xf numFmtId="182" fontId="12" fillId="0" borderId="0">
      <alignment horizontal="justify" vertical="justify" textRotation="127" wrapText="1"/>
      <protection hidden="1"/>
    </xf>
    <xf numFmtId="0" fontId="11" fillId="0" borderId="0"/>
    <xf numFmtId="179" fontId="8"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alignment vertical="center"/>
    </xf>
    <xf numFmtId="0" fontId="10" fillId="0" borderId="0"/>
    <xf numFmtId="182" fontId="10" fillId="0" borderId="0"/>
    <xf numFmtId="0" fontId="12" fillId="0" borderId="0">
      <alignment vertical="center"/>
    </xf>
    <xf numFmtId="182" fontId="12" fillId="0" borderId="0">
      <alignment vertical="center"/>
    </xf>
    <xf numFmtId="0" fontId="16" fillId="0" borderId="0">
      <protection locked="0"/>
    </xf>
    <xf numFmtId="0" fontId="12" fillId="0" borderId="0"/>
    <xf numFmtId="182" fontId="12" fillId="0" borderId="0"/>
    <xf numFmtId="182" fontId="13" fillId="0" borderId="0"/>
    <xf numFmtId="182" fontId="13" fillId="0" borderId="0"/>
    <xf numFmtId="9" fontId="2" fillId="0" borderId="0" applyFont="0" applyFill="0" applyBorder="0" applyAlignment="0" applyProtection="0">
      <alignment vertical="center"/>
    </xf>
    <xf numFmtId="0" fontId="46" fillId="0" borderId="0" applyNumberFormat="0" applyFill="0" applyBorder="0" applyAlignment="0" applyProtection="0">
      <alignment vertical="center"/>
    </xf>
    <xf numFmtId="0" fontId="53" fillId="0" borderId="0">
      <alignment vertical="center"/>
    </xf>
    <xf numFmtId="0" fontId="2" fillId="0" borderId="0">
      <alignment vertical="center"/>
    </xf>
    <xf numFmtId="43" fontId="12" fillId="0" borderId="0" applyFont="0" applyFill="0" applyBorder="0" applyAlignment="0" applyProtection="0"/>
    <xf numFmtId="0" fontId="53" fillId="0" borderId="0"/>
    <xf numFmtId="43" fontId="12" fillId="0" borderId="0" applyFont="0" applyFill="0" applyBorder="0" applyAlignment="0" applyProtection="0"/>
    <xf numFmtId="9" fontId="2" fillId="0" borderId="0" applyFont="0" applyFill="0" applyBorder="0" applyAlignment="0" applyProtection="0"/>
    <xf numFmtId="192" fontId="8" fillId="0" borderId="0">
      <protection locked="0"/>
    </xf>
  </cellStyleXfs>
  <cellXfs count="508">
    <xf numFmtId="0" fontId="0" fillId="0" borderId="0" xfId="0">
      <alignment vertical="center"/>
    </xf>
    <xf numFmtId="31" fontId="4" fillId="0" borderId="0" xfId="0" applyNumberFormat="1" applyFont="1" applyAlignment="1">
      <alignment vertical="center" wrapText="1"/>
    </xf>
    <xf numFmtId="0" fontId="4" fillId="0" borderId="0" xfId="0" applyFont="1" applyAlignment="1">
      <alignment vertical="center" wrapText="1"/>
    </xf>
    <xf numFmtId="3" fontId="6" fillId="0" borderId="0" xfId="0" applyNumberFormat="1" applyFont="1">
      <alignment vertical="center"/>
    </xf>
    <xf numFmtId="3" fontId="6" fillId="0" borderId="0" xfId="0" applyNumberFormat="1" applyFont="1" applyAlignment="1">
      <alignment vertical="center" wrapText="1"/>
    </xf>
    <xf numFmtId="3" fontId="7" fillId="0" borderId="0" xfId="0" applyNumberFormat="1" applyFont="1" applyAlignment="1">
      <alignment horizontal="right" vertical="center" wrapText="1"/>
    </xf>
    <xf numFmtId="3" fontId="7" fillId="0" borderId="0" xfId="0" applyNumberFormat="1" applyFont="1" applyBorder="1" applyAlignment="1">
      <alignment horizontal="right" vertical="center" wrapText="1"/>
    </xf>
    <xf numFmtId="0" fontId="5" fillId="0" borderId="0" xfId="0" applyFont="1" applyAlignment="1">
      <alignment vertical="center" wrapText="1"/>
    </xf>
    <xf numFmtId="176" fontId="4" fillId="0" borderId="0" xfId="0" applyNumberFormat="1" applyFont="1" applyBorder="1" applyAlignment="1">
      <alignment vertical="center" wrapText="1"/>
    </xf>
    <xf numFmtId="0" fontId="6" fillId="0" borderId="0" xfId="0" applyFont="1" applyBorder="1" applyAlignment="1">
      <alignment vertical="center" wrapText="1"/>
    </xf>
    <xf numFmtId="31" fontId="4" fillId="0" borderId="0" xfId="0" applyNumberFormat="1" applyFont="1" applyAlignment="1">
      <alignment horizontal="right" vertical="center" wrapText="1"/>
    </xf>
    <xf numFmtId="176" fontId="4" fillId="0" borderId="0" xfId="0" applyNumberFormat="1" applyFont="1" applyAlignment="1">
      <alignment vertical="center" wrapText="1"/>
    </xf>
    <xf numFmtId="0" fontId="14" fillId="2" borderId="0" xfId="0" applyFont="1" applyFill="1" applyAlignment="1"/>
    <xf numFmtId="0" fontId="17" fillId="2" borderId="0" xfId="0" applyFont="1" applyFill="1" applyAlignment="1"/>
    <xf numFmtId="0" fontId="19" fillId="2" borderId="0" xfId="0" applyFont="1" applyFill="1" applyAlignment="1"/>
    <xf numFmtId="0" fontId="21" fillId="2" borderId="0" xfId="0" applyFont="1" applyFill="1" applyAlignment="1">
      <alignment wrapText="1"/>
    </xf>
    <xf numFmtId="0" fontId="15" fillId="2" borderId="0" xfId="0" applyFont="1" applyFill="1" applyAlignment="1"/>
    <xf numFmtId="0" fontId="21" fillId="2" borderId="0" xfId="0" applyFont="1" applyFill="1" applyAlignment="1"/>
    <xf numFmtId="0" fontId="24" fillId="0" borderId="0" xfId="0" applyFont="1" applyAlignment="1"/>
    <xf numFmtId="0" fontId="20" fillId="0" borderId="0" xfId="0" applyFont="1" applyAlignment="1"/>
    <xf numFmtId="0" fontId="14" fillId="0" borderId="0" xfId="0" applyFont="1" applyAlignment="1"/>
    <xf numFmtId="176" fontId="5" fillId="0" borderId="0" xfId="0" applyNumberFormat="1" applyFont="1" applyAlignment="1">
      <alignment horizontal="center" vertical="center"/>
    </xf>
    <xf numFmtId="0" fontId="5" fillId="0" borderId="0" xfId="0" applyFont="1">
      <alignment vertical="center"/>
    </xf>
    <xf numFmtId="0" fontId="15" fillId="0" borderId="0" xfId="0" applyFont="1">
      <alignment vertical="center"/>
    </xf>
    <xf numFmtId="176" fontId="26" fillId="0" borderId="0" xfId="0" applyNumberFormat="1" applyFont="1" applyBorder="1" applyAlignment="1">
      <alignment vertical="center" wrapText="1"/>
    </xf>
    <xf numFmtId="177" fontId="6" fillId="0" borderId="0" xfId="1" applyNumberFormat="1" applyFont="1">
      <alignment vertical="center"/>
    </xf>
    <xf numFmtId="0" fontId="9" fillId="0" borderId="0" xfId="0" applyFont="1">
      <alignment vertical="center"/>
    </xf>
    <xf numFmtId="3" fontId="9" fillId="0" borderId="0" xfId="0" applyNumberFormat="1" applyFont="1">
      <alignment vertical="center"/>
    </xf>
    <xf numFmtId="0" fontId="28" fillId="3" borderId="0" xfId="0" applyFont="1" applyFill="1" applyAlignment="1"/>
    <xf numFmtId="0" fontId="15" fillId="4" borderId="0" xfId="0" applyFont="1" applyFill="1" applyAlignment="1"/>
    <xf numFmtId="0" fontId="14" fillId="4" borderId="0" xfId="0" applyFont="1" applyFill="1" applyAlignment="1"/>
    <xf numFmtId="0" fontId="14" fillId="3" borderId="0" xfId="0" applyFont="1" applyFill="1" applyAlignment="1"/>
    <xf numFmtId="0" fontId="15" fillId="0" borderId="0" xfId="0" applyFont="1" applyAlignment="1"/>
    <xf numFmtId="3" fontId="7" fillId="0" borderId="0" xfId="0" applyNumberFormat="1" applyFont="1" applyAlignment="1">
      <alignment vertical="center" wrapText="1"/>
    </xf>
    <xf numFmtId="0" fontId="18" fillId="0" borderId="0" xfId="0" applyFont="1" applyAlignment="1"/>
    <xf numFmtId="176" fontId="5" fillId="0" borderId="0" xfId="0" applyNumberFormat="1" applyFont="1">
      <alignment vertical="center"/>
    </xf>
    <xf numFmtId="0" fontId="25" fillId="0" borderId="0" xfId="0" applyFont="1" applyAlignment="1">
      <alignment horizontal="left" vertical="center" wrapText="1"/>
    </xf>
    <xf numFmtId="0" fontId="6" fillId="0" borderId="0" xfId="0" applyFont="1">
      <alignment vertical="center"/>
    </xf>
    <xf numFmtId="0" fontId="6" fillId="0" borderId="0" xfId="0" applyFont="1" applyAlignment="1"/>
    <xf numFmtId="0" fontId="26" fillId="0" borderId="0" xfId="0" applyFont="1" applyAlignment="1"/>
    <xf numFmtId="0" fontId="6" fillId="0" borderId="0" xfId="0" applyFont="1" applyFill="1" applyAlignment="1"/>
    <xf numFmtId="0" fontId="9" fillId="0" borderId="0" xfId="0" applyFont="1" applyAlignment="1">
      <alignment horizontal="right" vertical="center" wrapText="1"/>
    </xf>
    <xf numFmtId="0" fontId="15" fillId="2" borderId="0" xfId="0" applyFont="1" applyFill="1" applyBorder="1" applyAlignment="1"/>
    <xf numFmtId="0" fontId="21" fillId="2" borderId="0" xfId="0" applyFont="1" applyFill="1" applyBorder="1" applyAlignment="1">
      <alignment wrapText="1"/>
    </xf>
    <xf numFmtId="0" fontId="14" fillId="0" borderId="0" xfId="0" applyFont="1" applyFill="1" applyAlignment="1"/>
    <xf numFmtId="0" fontId="8" fillId="0" borderId="0" xfId="0" applyFont="1">
      <alignment vertical="center"/>
    </xf>
    <xf numFmtId="0" fontId="47" fillId="0" borderId="2" xfId="0" applyFont="1" applyBorder="1" applyAlignment="1">
      <alignment vertical="center" wrapText="1"/>
    </xf>
    <xf numFmtId="31" fontId="8" fillId="0" borderId="2" xfId="0" applyNumberFormat="1" applyFont="1" applyBorder="1" applyAlignment="1">
      <alignment vertical="center" wrapText="1"/>
    </xf>
    <xf numFmtId="0" fontId="8" fillId="0" borderId="2" xfId="0" applyFont="1" applyBorder="1" applyAlignment="1">
      <alignment vertical="center" wrapText="1"/>
    </xf>
    <xf numFmtId="184" fontId="8" fillId="0" borderId="2" xfId="0" applyNumberFormat="1" applyFont="1" applyBorder="1" applyAlignment="1">
      <alignment vertical="center" wrapText="1"/>
    </xf>
    <xf numFmtId="3" fontId="8" fillId="0" borderId="2" xfId="0" applyNumberFormat="1" applyFont="1" applyBorder="1" applyAlignment="1">
      <alignment vertical="center" wrapText="1"/>
    </xf>
    <xf numFmtId="184" fontId="8" fillId="0" borderId="2" xfId="25" applyNumberFormat="1" applyFont="1" applyBorder="1">
      <alignment vertical="center"/>
    </xf>
    <xf numFmtId="3" fontId="47" fillId="0" borderId="2" xfId="0" applyNumberFormat="1" applyFont="1" applyBorder="1" applyAlignment="1">
      <alignment vertical="center" wrapText="1"/>
    </xf>
    <xf numFmtId="184" fontId="47" fillId="0" borderId="2" xfId="25" applyNumberFormat="1" applyFont="1" applyBorder="1">
      <alignment vertical="center"/>
    </xf>
    <xf numFmtId="0" fontId="48" fillId="0" borderId="0" xfId="0" applyFont="1" applyAlignment="1">
      <alignment vertical="center" wrapText="1"/>
    </xf>
    <xf numFmtId="0" fontId="49" fillId="0" borderId="0" xfId="0" applyFont="1" applyAlignment="1">
      <alignment vertical="center" wrapText="1"/>
    </xf>
    <xf numFmtId="0" fontId="47" fillId="0" borderId="0" xfId="0" applyFont="1">
      <alignment vertical="center"/>
    </xf>
    <xf numFmtId="0" fontId="8" fillId="0" borderId="2" xfId="0" applyFont="1" applyBorder="1" applyAlignment="1">
      <alignment horizontal="right" vertical="center"/>
    </xf>
    <xf numFmtId="0" fontId="47" fillId="0" borderId="2" xfId="0" applyFont="1" applyBorder="1">
      <alignment vertical="center"/>
    </xf>
    <xf numFmtId="3" fontId="47" fillId="0" borderId="2" xfId="0" applyNumberFormat="1" applyFont="1" applyBorder="1" applyAlignment="1">
      <alignment horizontal="right" vertical="center"/>
    </xf>
    <xf numFmtId="184" fontId="47" fillId="0" borderId="2" xfId="25" applyNumberFormat="1" applyFont="1" applyBorder="1" applyAlignment="1">
      <alignment horizontal="right" vertical="center"/>
    </xf>
    <xf numFmtId="3" fontId="8" fillId="0" borderId="2" xfId="0" applyNumberFormat="1" applyFont="1" applyBorder="1" applyAlignment="1">
      <alignment horizontal="right" vertical="center"/>
    </xf>
    <xf numFmtId="184" fontId="8" fillId="0" borderId="2" xfId="25" applyNumberFormat="1" applyFont="1" applyBorder="1" applyAlignment="1">
      <alignment horizontal="right" vertical="center"/>
    </xf>
    <xf numFmtId="0" fontId="47" fillId="0" borderId="2" xfId="0" applyFont="1" applyBorder="1" applyAlignment="1">
      <alignment horizontal="right" vertical="center"/>
    </xf>
    <xf numFmtId="184" fontId="47" fillId="0" borderId="2" xfId="0" applyNumberFormat="1" applyFont="1" applyBorder="1" applyAlignment="1">
      <alignment horizontal="right" vertical="center"/>
    </xf>
    <xf numFmtId="184" fontId="8" fillId="0" borderId="2" xfId="0" applyNumberFormat="1" applyFont="1" applyBorder="1" applyAlignment="1">
      <alignment horizontal="right" vertical="center"/>
    </xf>
    <xf numFmtId="0" fontId="47" fillId="0" borderId="2" xfId="0" applyFont="1" applyBorder="1" applyAlignment="1">
      <alignment horizontal="left" vertical="center"/>
    </xf>
    <xf numFmtId="0" fontId="8" fillId="0" borderId="2" xfId="0" applyFont="1" applyBorder="1" applyAlignment="1">
      <alignment horizontal="center" vertical="center"/>
    </xf>
    <xf numFmtId="184" fontId="8" fillId="0" borderId="2" xfId="25" applyNumberFormat="1" applyFont="1" applyBorder="1" applyAlignment="1">
      <alignment horizontal="center" vertical="center"/>
    </xf>
    <xf numFmtId="184" fontId="8" fillId="0" borderId="0" xfId="0" applyNumberFormat="1" applyFont="1">
      <alignment vertical="center"/>
    </xf>
    <xf numFmtId="184" fontId="8" fillId="0" borderId="2" xfId="0" applyNumberFormat="1" applyFont="1" applyBorder="1">
      <alignment vertical="center"/>
    </xf>
    <xf numFmtId="3" fontId="47" fillId="0" borderId="2" xfId="0" applyNumberFormat="1" applyFont="1" applyBorder="1">
      <alignment vertical="center"/>
    </xf>
    <xf numFmtId="9" fontId="47" fillId="0" borderId="2" xfId="25" applyFont="1" applyBorder="1">
      <alignment vertical="center"/>
    </xf>
    <xf numFmtId="3" fontId="8" fillId="0" borderId="2" xfId="0" applyNumberFormat="1" applyFont="1" applyBorder="1">
      <alignment vertical="center"/>
    </xf>
    <xf numFmtId="9" fontId="8" fillId="0" borderId="2" xfId="25" applyFont="1" applyBorder="1">
      <alignment vertical="center"/>
    </xf>
    <xf numFmtId="0" fontId="8" fillId="0" borderId="0" xfId="0" applyFont="1" applyBorder="1" applyAlignment="1">
      <alignment horizontal="left" vertical="center"/>
    </xf>
    <xf numFmtId="3" fontId="47" fillId="0" borderId="0" xfId="0" applyNumberFormat="1" applyFont="1" applyBorder="1">
      <alignment vertical="center"/>
    </xf>
    <xf numFmtId="9" fontId="47" fillId="0" borderId="0" xfId="25" applyFont="1" applyBorder="1">
      <alignment vertical="center"/>
    </xf>
    <xf numFmtId="9" fontId="8" fillId="0" borderId="0" xfId="0" applyNumberFormat="1" applyFont="1">
      <alignment vertical="center"/>
    </xf>
    <xf numFmtId="3" fontId="8" fillId="0" borderId="0" xfId="0" applyNumberFormat="1" applyFont="1">
      <alignment vertical="center"/>
    </xf>
    <xf numFmtId="10" fontId="47" fillId="0" borderId="2" xfId="0" applyNumberFormat="1" applyFont="1" applyBorder="1" applyAlignment="1">
      <alignment horizontal="right" vertical="center" wrapText="1"/>
    </xf>
    <xf numFmtId="0" fontId="8" fillId="0" borderId="2" xfId="0" applyFont="1" applyBorder="1" applyAlignment="1">
      <alignment horizontal="justify" vertical="center" wrapText="1"/>
    </xf>
    <xf numFmtId="3" fontId="8" fillId="0" borderId="2" xfId="0" applyNumberFormat="1" applyFont="1" applyBorder="1" applyAlignment="1">
      <alignment horizontal="right" vertical="center" wrapText="1"/>
    </xf>
    <xf numFmtId="184" fontId="8" fillId="0" borderId="2" xfId="25" applyNumberFormat="1" applyFont="1" applyBorder="1" applyAlignment="1">
      <alignment horizontal="right" vertical="center" wrapText="1"/>
    </xf>
    <xf numFmtId="0" fontId="47" fillId="0" borderId="2" xfId="0" applyFont="1" applyBorder="1" applyAlignment="1">
      <alignment horizontal="right" vertical="center" wrapText="1"/>
    </xf>
    <xf numFmtId="0" fontId="50" fillId="0" borderId="2" xfId="0" applyFont="1" applyBorder="1" applyAlignment="1">
      <alignment horizontal="right" vertical="center" wrapText="1"/>
    </xf>
    <xf numFmtId="3" fontId="47" fillId="0" borderId="2" xfId="0" applyNumberFormat="1" applyFont="1" applyBorder="1" applyAlignment="1">
      <alignment horizontal="right" vertical="center" wrapText="1"/>
    </xf>
    <xf numFmtId="184" fontId="47" fillId="0" borderId="2" xfId="25" applyNumberFormat="1" applyFont="1" applyBorder="1" applyAlignment="1">
      <alignment horizontal="right" vertical="center" wrapText="1"/>
    </xf>
    <xf numFmtId="31" fontId="47" fillId="0" borderId="2" xfId="0" applyNumberFormat="1" applyFont="1" applyBorder="1" applyAlignment="1">
      <alignment horizontal="right" vertical="center" wrapText="1"/>
    </xf>
    <xf numFmtId="0" fontId="8" fillId="0" borderId="0" xfId="0" applyFont="1" applyAlignment="1">
      <alignment horizontal="center" vertical="center" wrapText="1"/>
    </xf>
    <xf numFmtId="177" fontId="8" fillId="0" borderId="2" xfId="1" applyNumberFormat="1" applyFont="1" applyBorder="1">
      <alignment vertical="center"/>
    </xf>
    <xf numFmtId="31" fontId="8" fillId="0" borderId="2" xfId="0" applyNumberFormat="1" applyFont="1" applyBorder="1" applyAlignment="1">
      <alignment horizontal="right" vertical="center" wrapText="1"/>
    </xf>
    <xf numFmtId="4" fontId="8" fillId="0" borderId="0" xfId="0" applyNumberFormat="1" applyFont="1">
      <alignment vertical="center"/>
    </xf>
    <xf numFmtId="177" fontId="8" fillId="0" borderId="0" xfId="1" applyNumberFormat="1" applyFont="1">
      <alignment vertical="center"/>
    </xf>
    <xf numFmtId="183" fontId="47" fillId="0" borderId="2" xfId="1" applyNumberFormat="1" applyFont="1" applyBorder="1" applyAlignment="1">
      <alignment horizontal="right" vertical="center" wrapText="1"/>
    </xf>
    <xf numFmtId="177" fontId="47" fillId="0" borderId="2" xfId="1" applyNumberFormat="1" applyFont="1" applyBorder="1" applyAlignment="1">
      <alignment horizontal="right" vertical="center" wrapText="1"/>
    </xf>
    <xf numFmtId="9" fontId="8" fillId="0" borderId="2" xfId="0" applyNumberFormat="1" applyFont="1" applyBorder="1">
      <alignment vertical="center"/>
    </xf>
    <xf numFmtId="31" fontId="50" fillId="0" borderId="2" xfId="0" applyNumberFormat="1" applyFont="1" applyBorder="1" applyAlignment="1">
      <alignment horizontal="right" vertical="center" wrapText="1"/>
    </xf>
    <xf numFmtId="0" fontId="54" fillId="0" borderId="0" xfId="0" applyFont="1" applyAlignment="1"/>
    <xf numFmtId="176" fontId="9" fillId="0" borderId="0" xfId="0" applyNumberFormat="1" applyFont="1">
      <alignment vertical="center"/>
    </xf>
    <xf numFmtId="0" fontId="56" fillId="0" borderId="0" xfId="0" applyFont="1" applyAlignment="1"/>
    <xf numFmtId="185" fontId="9" fillId="0" borderId="0" xfId="0" applyNumberFormat="1" applyFont="1" applyFill="1">
      <alignment vertical="center"/>
    </xf>
    <xf numFmtId="0" fontId="7" fillId="0" borderId="0" xfId="0" applyFont="1" applyFill="1" applyAlignment="1">
      <alignment vertical="center" wrapText="1"/>
    </xf>
    <xf numFmtId="0" fontId="9" fillId="0" borderId="0" xfId="0" applyFont="1" applyFill="1">
      <alignment vertical="center"/>
    </xf>
    <xf numFmtId="0" fontId="59" fillId="0" borderId="0" xfId="0" applyFont="1">
      <alignment vertical="center"/>
    </xf>
    <xf numFmtId="3" fontId="8" fillId="0" borderId="2" xfId="0" applyNumberFormat="1" applyFont="1" applyBorder="1" applyAlignment="1">
      <alignment horizontal="center" vertical="center" wrapText="1"/>
    </xf>
    <xf numFmtId="3" fontId="47" fillId="0" borderId="2" xfId="0" applyNumberFormat="1" applyFont="1" applyBorder="1" applyAlignment="1">
      <alignment horizontal="center" vertical="center" wrapText="1"/>
    </xf>
    <xf numFmtId="0" fontId="8" fillId="0" borderId="2" xfId="0" quotePrefix="1" applyNumberFormat="1" applyFont="1" applyBorder="1" applyAlignment="1">
      <alignment horizontal="center" vertical="center"/>
    </xf>
    <xf numFmtId="177" fontId="9" fillId="0" borderId="0" xfId="1" applyNumberFormat="1" applyFont="1" applyFill="1" applyAlignment="1">
      <alignment horizontal="right" vertical="center"/>
    </xf>
    <xf numFmtId="3" fontId="9" fillId="0" borderId="0" xfId="0" applyNumberFormat="1" applyFont="1" applyFill="1" applyAlignment="1">
      <alignment horizontal="right" vertical="center"/>
    </xf>
    <xf numFmtId="0" fontId="9" fillId="0" borderId="0" xfId="0" applyFont="1" applyBorder="1">
      <alignment vertical="center"/>
    </xf>
    <xf numFmtId="0" fontId="15" fillId="0" borderId="0" xfId="0" applyFont="1" applyBorder="1">
      <alignment vertical="center"/>
    </xf>
    <xf numFmtId="3" fontId="9" fillId="0" borderId="0" xfId="0" applyNumberFormat="1" applyFont="1" applyBorder="1">
      <alignment vertical="center"/>
    </xf>
    <xf numFmtId="0" fontId="7" fillId="0" borderId="0" xfId="0" applyFont="1" applyFill="1" applyAlignment="1">
      <alignment horizontal="right" vertical="center" wrapText="1"/>
    </xf>
    <xf numFmtId="3" fontId="7" fillId="0" borderId="0" xfId="0" applyNumberFormat="1" applyFont="1" applyFill="1" applyAlignment="1">
      <alignment vertical="center" wrapText="1"/>
    </xf>
    <xf numFmtId="0" fontId="7" fillId="0" borderId="0" xfId="0" applyFont="1" applyFill="1" applyBorder="1" applyAlignment="1">
      <alignment vertical="center" wrapText="1"/>
    </xf>
    <xf numFmtId="0" fontId="44" fillId="0" borderId="0" xfId="0" applyFont="1" applyFill="1" applyAlignment="1">
      <alignment vertical="center" wrapText="1"/>
    </xf>
    <xf numFmtId="0" fontId="15" fillId="0" borderId="0" xfId="0" applyFont="1" applyFill="1">
      <alignment vertical="center"/>
    </xf>
    <xf numFmtId="0" fontId="65" fillId="0" borderId="0" xfId="0" applyFont="1" applyBorder="1">
      <alignment vertical="center"/>
    </xf>
    <xf numFmtId="180" fontId="9" fillId="0" borderId="0" xfId="3" applyFont="1" applyFill="1"/>
    <xf numFmtId="193" fontId="9" fillId="0" borderId="0" xfId="3" applyNumberFormat="1" applyFont="1" applyFill="1"/>
    <xf numFmtId="192" fontId="9" fillId="0" borderId="0" xfId="33" applyFont="1" applyFill="1" applyBorder="1" applyAlignment="1">
      <alignment horizontal="justify" wrapText="1"/>
      <protection locked="0"/>
    </xf>
    <xf numFmtId="192" fontId="9" fillId="0" borderId="0" xfId="33" applyFont="1" applyFill="1" applyBorder="1" applyAlignment="1">
      <alignment horizontal="justify"/>
      <protection locked="0"/>
    </xf>
    <xf numFmtId="192" fontId="9" fillId="0" borderId="0" xfId="33" applyFont="1" applyFill="1" applyBorder="1" applyAlignment="1">
      <alignment wrapText="1"/>
      <protection locked="0"/>
    </xf>
    <xf numFmtId="180" fontId="27" fillId="0" borderId="0" xfId="3" applyFont="1" applyFill="1"/>
    <xf numFmtId="180" fontId="9" fillId="0" borderId="0" xfId="3" applyFont="1" applyFill="1" applyBorder="1"/>
    <xf numFmtId="192" fontId="9" fillId="0" borderId="0" xfId="33" applyFont="1" applyFill="1" applyBorder="1">
      <protection locked="0"/>
    </xf>
    <xf numFmtId="192" fontId="27" fillId="0" borderId="0" xfId="33" applyFont="1" applyFill="1" applyBorder="1">
      <protection locked="0"/>
    </xf>
    <xf numFmtId="0" fontId="54" fillId="0" borderId="0" xfId="0" applyFont="1" applyAlignment="1">
      <alignment horizontal="left"/>
    </xf>
    <xf numFmtId="0" fontId="7" fillId="0" borderId="0" xfId="0" applyFont="1" applyAlignment="1">
      <alignment horizontal="left" vertical="center" wrapText="1"/>
    </xf>
    <xf numFmtId="0" fontId="7" fillId="0" borderId="0" xfId="0" applyFont="1" applyBorder="1" applyAlignment="1">
      <alignment horizontal="left" vertical="center" wrapText="1"/>
    </xf>
    <xf numFmtId="0" fontId="25" fillId="0" borderId="0" xfId="0" applyFont="1" applyBorder="1" applyAlignment="1">
      <alignment horizontal="left" vertical="center" wrapText="1"/>
    </xf>
    <xf numFmtId="0" fontId="37" fillId="0" borderId="0" xfId="0" applyFont="1" applyAlignment="1">
      <alignment horizontal="left" vertical="center" wrapText="1"/>
    </xf>
    <xf numFmtId="192" fontId="64" fillId="0" borderId="0" xfId="33" applyFont="1" applyFill="1" applyBorder="1" applyAlignment="1">
      <protection locked="0"/>
    </xf>
    <xf numFmtId="180" fontId="51" fillId="0" borderId="0" xfId="3" applyFont="1" applyFill="1"/>
    <xf numFmtId="192" fontId="51" fillId="0" borderId="0" xfId="33" applyFont="1" applyFill="1" applyBorder="1">
      <protection locked="0"/>
    </xf>
    <xf numFmtId="0" fontId="67" fillId="0" borderId="0" xfId="0" applyFont="1" applyAlignment="1">
      <alignment horizontal="left" vertical="center" wrapText="1"/>
    </xf>
    <xf numFmtId="176" fontId="27" fillId="0" borderId="0" xfId="0" applyNumberFormat="1" applyFont="1" applyAlignment="1">
      <alignment horizontal="left" vertical="center"/>
    </xf>
    <xf numFmtId="195" fontId="7" fillId="0" borderId="0" xfId="25" applyNumberFormat="1" applyFont="1" applyAlignment="1">
      <alignment horizontal="right" vertical="center" wrapText="1"/>
    </xf>
    <xf numFmtId="195" fontId="7" fillId="0" borderId="0" xfId="25" applyNumberFormat="1" applyFont="1" applyBorder="1" applyAlignment="1">
      <alignment horizontal="right" vertical="center" wrapText="1"/>
    </xf>
    <xf numFmtId="195" fontId="25" fillId="0" borderId="8" xfId="25" applyNumberFormat="1" applyFont="1" applyBorder="1" applyAlignment="1">
      <alignment horizontal="right" vertical="center" wrapText="1"/>
    </xf>
    <xf numFmtId="195" fontId="25" fillId="0" borderId="0" xfId="25" applyNumberFormat="1" applyFont="1" applyBorder="1" applyAlignment="1">
      <alignment horizontal="right" vertical="center" wrapText="1"/>
    </xf>
    <xf numFmtId="195" fontId="6" fillId="0" borderId="0" xfId="25" applyNumberFormat="1" applyFont="1" applyBorder="1" applyAlignment="1">
      <alignment horizontal="right" vertical="center" wrapText="1"/>
    </xf>
    <xf numFmtId="195" fontId="6" fillId="0" borderId="8" xfId="25" applyNumberFormat="1" applyFont="1" applyBorder="1" applyAlignment="1">
      <alignment horizontal="right" vertical="center" wrapText="1"/>
    </xf>
    <xf numFmtId="195" fontId="6" fillId="0" borderId="9" xfId="25" applyNumberFormat="1" applyFont="1" applyBorder="1" applyAlignment="1">
      <alignment horizontal="right" vertical="center" wrapText="1"/>
    </xf>
    <xf numFmtId="195" fontId="6" fillId="0" borderId="1" xfId="25" applyNumberFormat="1" applyFont="1" applyBorder="1" applyAlignment="1">
      <alignment horizontal="right" vertical="center" wrapText="1"/>
    </xf>
    <xf numFmtId="195" fontId="9" fillId="0" borderId="0" xfId="25" applyNumberFormat="1" applyFont="1" applyFill="1" applyAlignment="1">
      <alignment horizontal="right"/>
    </xf>
    <xf numFmtId="195" fontId="9" fillId="0" borderId="0" xfId="25" applyNumberFormat="1" applyFont="1" applyFill="1" applyBorder="1" applyAlignment="1">
      <alignment horizontal="right"/>
    </xf>
    <xf numFmtId="3" fontId="9" fillId="0" borderId="0" xfId="0" applyNumberFormat="1" applyFont="1" applyAlignment="1">
      <alignment horizontal="right" vertical="center" wrapText="1"/>
    </xf>
    <xf numFmtId="3" fontId="6" fillId="0" borderId="0" xfId="0" applyNumberFormat="1" applyFont="1" applyAlignment="1">
      <alignment horizontal="right" vertical="center" wrapText="1"/>
    </xf>
    <xf numFmtId="3" fontId="6" fillId="0" borderId="0" xfId="0" applyNumberFormat="1" applyFont="1" applyBorder="1" applyAlignment="1">
      <alignment horizontal="right" vertical="center" wrapText="1"/>
    </xf>
    <xf numFmtId="3" fontId="6" fillId="0" borderId="8" xfId="0" applyNumberFormat="1" applyFont="1" applyBorder="1" applyAlignment="1">
      <alignment horizontal="right" vertical="center" wrapText="1"/>
    </xf>
    <xf numFmtId="3" fontId="7" fillId="0" borderId="8" xfId="0" applyNumberFormat="1" applyFont="1" applyBorder="1" applyAlignment="1">
      <alignment horizontal="right" vertical="center" wrapText="1"/>
    </xf>
    <xf numFmtId="0" fontId="20" fillId="0" borderId="0" xfId="0" applyFont="1" applyBorder="1" applyAlignment="1"/>
    <xf numFmtId="31" fontId="4" fillId="0" borderId="0" xfId="0" applyNumberFormat="1" applyFont="1" applyBorder="1" applyAlignment="1">
      <alignment vertical="center" wrapText="1"/>
    </xf>
    <xf numFmtId="3" fontId="6" fillId="0" borderId="0" xfId="0" applyNumberFormat="1" applyFont="1" applyBorder="1">
      <alignment vertical="center"/>
    </xf>
    <xf numFmtId="0" fontId="14" fillId="4" borderId="0" xfId="0" applyFont="1" applyFill="1" applyBorder="1" applyAlignment="1"/>
    <xf numFmtId="176" fontId="4" fillId="0" borderId="1" xfId="0" applyNumberFormat="1" applyFont="1" applyBorder="1" applyAlignment="1">
      <alignment vertical="center" wrapText="1"/>
    </xf>
    <xf numFmtId="3" fontId="6" fillId="0" borderId="8" xfId="0" applyNumberFormat="1" applyFont="1" applyBorder="1">
      <alignment vertical="center"/>
    </xf>
    <xf numFmtId="3" fontId="9" fillId="0" borderId="8" xfId="0" applyNumberFormat="1" applyFont="1" applyBorder="1">
      <alignment vertical="center"/>
    </xf>
    <xf numFmtId="176" fontId="6" fillId="0" borderId="0" xfId="0" applyNumberFormat="1" applyFont="1" applyBorder="1" applyAlignment="1">
      <alignment vertical="center" wrapText="1"/>
    </xf>
    <xf numFmtId="176" fontId="6" fillId="0" borderId="0" xfId="0" applyNumberFormat="1" applyFont="1" applyAlignment="1">
      <alignment vertical="center" wrapText="1"/>
    </xf>
    <xf numFmtId="178" fontId="6" fillId="0" borderId="0" xfId="0" applyNumberFormat="1" applyFont="1" applyAlignment="1">
      <alignment vertical="center" wrapText="1"/>
    </xf>
    <xf numFmtId="2" fontId="6" fillId="0" borderId="0" xfId="0" applyNumberFormat="1" applyFont="1" applyFill="1">
      <alignment vertical="center"/>
    </xf>
    <xf numFmtId="176" fontId="6" fillId="0" borderId="8" xfId="0" applyNumberFormat="1" applyFont="1" applyBorder="1" applyAlignment="1">
      <alignment vertical="center" wrapText="1"/>
    </xf>
    <xf numFmtId="0" fontId="14" fillId="0" borderId="0" xfId="0" applyFont="1" applyBorder="1" applyAlignment="1"/>
    <xf numFmtId="0" fontId="15" fillId="0" borderId="0" xfId="0" applyFont="1" applyBorder="1" applyAlignment="1"/>
    <xf numFmtId="31" fontId="4" fillId="0" borderId="0" xfId="0" applyNumberFormat="1" applyFont="1" applyBorder="1" applyAlignment="1">
      <alignment horizontal="right" vertical="center" wrapText="1"/>
    </xf>
    <xf numFmtId="0" fontId="6" fillId="0" borderId="0" xfId="0" applyFont="1" applyBorder="1">
      <alignment vertical="center"/>
    </xf>
    <xf numFmtId="178" fontId="6" fillId="0" borderId="0" xfId="0" applyNumberFormat="1" applyFont="1" applyBorder="1" applyAlignment="1">
      <alignment vertical="center" wrapText="1"/>
    </xf>
    <xf numFmtId="176" fontId="4" fillId="0" borderId="10" xfId="0" applyNumberFormat="1" applyFont="1" applyBorder="1" applyAlignment="1">
      <alignment vertical="center" wrapText="1"/>
    </xf>
    <xf numFmtId="3" fontId="7" fillId="0" borderId="4" xfId="0" applyNumberFormat="1" applyFont="1" applyBorder="1">
      <alignment vertical="center"/>
    </xf>
    <xf numFmtId="176" fontId="6" fillId="0" borderId="4" xfId="0" applyNumberFormat="1" applyFont="1" applyBorder="1" applyAlignment="1">
      <alignment vertical="center" wrapText="1"/>
    </xf>
    <xf numFmtId="3" fontId="7" fillId="0" borderId="0" xfId="0" applyNumberFormat="1" applyFont="1" applyBorder="1">
      <alignment vertical="center"/>
    </xf>
    <xf numFmtId="176" fontId="4" fillId="0" borderId="4" xfId="0" applyNumberFormat="1" applyFont="1" applyBorder="1" applyAlignment="1">
      <alignment vertical="center" wrapText="1"/>
    </xf>
    <xf numFmtId="176" fontId="4" fillId="0" borderId="8" xfId="0" applyNumberFormat="1" applyFont="1" applyBorder="1" applyAlignment="1">
      <alignment vertical="center" wrapText="1"/>
    </xf>
    <xf numFmtId="178" fontId="6" fillId="0" borderId="1" xfId="0" applyNumberFormat="1" applyFont="1" applyBorder="1" applyAlignment="1">
      <alignment vertical="center" wrapText="1"/>
    </xf>
    <xf numFmtId="2" fontId="6" fillId="0" borderId="1" xfId="0" applyNumberFormat="1" applyFont="1" applyFill="1" applyBorder="1">
      <alignment vertical="center"/>
    </xf>
    <xf numFmtId="2" fontId="6" fillId="0" borderId="0" xfId="0" applyNumberFormat="1" applyFont="1" applyFill="1" applyBorder="1">
      <alignment vertical="center"/>
    </xf>
    <xf numFmtId="0" fontId="8" fillId="0" borderId="0" xfId="0" applyFont="1" applyAlignment="1"/>
    <xf numFmtId="0" fontId="47" fillId="0" borderId="0" xfId="0" applyFont="1" applyAlignment="1"/>
    <xf numFmtId="0" fontId="8" fillId="0" borderId="0" xfId="0" applyFont="1" applyFill="1" applyAlignment="1"/>
    <xf numFmtId="0" fontId="8" fillId="0" borderId="0" xfId="0" applyFont="1" applyBorder="1">
      <alignment vertical="center"/>
    </xf>
    <xf numFmtId="3" fontId="8" fillId="0" borderId="0" xfId="0" applyNumberFormat="1" applyFont="1" applyBorder="1" applyAlignment="1">
      <alignment horizontal="right" vertical="center"/>
    </xf>
    <xf numFmtId="184" fontId="47" fillId="0" borderId="0" xfId="25" applyNumberFormat="1" applyFont="1" applyBorder="1" applyAlignment="1">
      <alignment horizontal="right" vertical="center"/>
    </xf>
    <xf numFmtId="3" fontId="47" fillId="0" borderId="0" xfId="0" applyNumberFormat="1" applyFont="1" applyBorder="1" applyAlignment="1">
      <alignment horizontal="right" vertical="center"/>
    </xf>
    <xf numFmtId="184" fontId="47" fillId="0" borderId="0" xfId="0" applyNumberFormat="1" applyFont="1" applyBorder="1" applyAlignment="1">
      <alignment horizontal="right" vertical="center"/>
    </xf>
    <xf numFmtId="184" fontId="8" fillId="0" borderId="0" xfId="0" applyNumberFormat="1" applyFont="1" applyBorder="1">
      <alignment vertical="center"/>
    </xf>
    <xf numFmtId="0" fontId="8" fillId="0" borderId="0" xfId="0" applyFont="1" applyBorder="1" applyAlignment="1">
      <alignment horizontal="justify" vertical="center" wrapText="1"/>
    </xf>
    <xf numFmtId="3" fontId="8" fillId="0" borderId="0" xfId="0" applyNumberFormat="1" applyFont="1" applyBorder="1" applyAlignment="1">
      <alignment horizontal="right" vertical="center" wrapText="1"/>
    </xf>
    <xf numFmtId="184" fontId="8" fillId="0" borderId="0" xfId="25" applyNumberFormat="1" applyFont="1" applyBorder="1" applyAlignment="1">
      <alignment horizontal="right" vertical="center" wrapText="1"/>
    </xf>
    <xf numFmtId="0" fontId="8" fillId="0" borderId="2" xfId="0" applyFont="1" applyBorder="1" applyAlignment="1">
      <alignment horizontal="left" vertical="center"/>
    </xf>
    <xf numFmtId="0" fontId="68" fillId="3" borderId="0" xfId="0" applyFont="1" applyFill="1" applyAlignment="1"/>
    <xf numFmtId="0" fontId="69" fillId="4" borderId="0" xfId="0" applyFont="1" applyFill="1" applyAlignment="1"/>
    <xf numFmtId="0" fontId="70" fillId="4" borderId="0" xfId="0" applyFont="1" applyFill="1" applyAlignment="1"/>
    <xf numFmtId="0" fontId="70" fillId="3" borderId="0" xfId="0" applyFont="1" applyFill="1" applyAlignment="1"/>
    <xf numFmtId="0" fontId="70" fillId="0" borderId="0" xfId="0" applyFont="1" applyAlignment="1"/>
    <xf numFmtId="176" fontId="4" fillId="0" borderId="9" xfId="0" applyNumberFormat="1" applyFont="1" applyBorder="1" applyAlignment="1">
      <alignment vertical="center" wrapText="1"/>
    </xf>
    <xf numFmtId="0" fontId="57" fillId="0" borderId="0" xfId="0" applyFont="1" applyBorder="1">
      <alignment vertical="center"/>
    </xf>
    <xf numFmtId="3" fontId="57" fillId="0" borderId="10" xfId="0" applyNumberFormat="1" applyFont="1" applyBorder="1">
      <alignment vertical="center"/>
    </xf>
    <xf numFmtId="0" fontId="9" fillId="4" borderId="0" xfId="0" applyFont="1" applyFill="1">
      <alignment vertical="center"/>
    </xf>
    <xf numFmtId="0" fontId="28" fillId="4" borderId="0" xfId="0" applyFont="1" applyFill="1" applyAlignment="1"/>
    <xf numFmtId="195" fontId="7" fillId="4" borderId="0" xfId="25" applyNumberFormat="1" applyFont="1" applyFill="1" applyBorder="1" applyAlignment="1">
      <alignment horizontal="right" vertical="center" wrapText="1"/>
    </xf>
    <xf numFmtId="195" fontId="7" fillId="4" borderId="0" xfId="25" applyNumberFormat="1" applyFont="1" applyFill="1" applyAlignment="1">
      <alignment horizontal="right" vertical="center" wrapText="1"/>
    </xf>
    <xf numFmtId="0" fontId="73" fillId="0" borderId="0" xfId="0" applyFont="1" applyAlignment="1"/>
    <xf numFmtId="176" fontId="6" fillId="0" borderId="0" xfId="0" applyNumberFormat="1" applyFont="1" applyFill="1" applyBorder="1" applyAlignment="1">
      <alignment horizontal="right" vertical="center" wrapText="1"/>
    </xf>
    <xf numFmtId="41" fontId="6" fillId="0" borderId="0" xfId="0" applyNumberFormat="1" applyFont="1" applyFill="1" applyBorder="1" applyAlignment="1">
      <alignment horizontal="right" vertical="center" wrapText="1"/>
    </xf>
    <xf numFmtId="176" fontId="72" fillId="0" borderId="0" xfId="0" applyNumberFormat="1" applyFont="1">
      <alignment vertical="center"/>
    </xf>
    <xf numFmtId="195" fontId="73" fillId="0" borderId="0" xfId="25" applyNumberFormat="1" applyFont="1" applyAlignment="1">
      <alignment horizontal="right" vertical="center" wrapText="1"/>
    </xf>
    <xf numFmtId="0" fontId="47" fillId="0" borderId="2" xfId="0" applyFont="1" applyBorder="1" applyAlignment="1">
      <alignment horizontal="center" vertical="center" wrapText="1"/>
    </xf>
    <xf numFmtId="0" fontId="47" fillId="0" borderId="2" xfId="0" applyFont="1" applyBorder="1" applyAlignment="1">
      <alignment horizontal="center" vertical="center"/>
    </xf>
    <xf numFmtId="0" fontId="8" fillId="0" borderId="2" xfId="0" applyFont="1" applyBorder="1">
      <alignment vertical="center"/>
    </xf>
    <xf numFmtId="0" fontId="9" fillId="2" borderId="0" xfId="0" applyFont="1" applyFill="1" applyAlignment="1">
      <alignment vertical="center" wrapText="1"/>
    </xf>
    <xf numFmtId="0" fontId="47" fillId="0" borderId="2" xfId="0" applyFont="1" applyBorder="1" applyAlignment="1">
      <alignment horizontal="center" vertical="center"/>
    </xf>
    <xf numFmtId="0" fontId="47" fillId="0" borderId="3" xfId="0" applyFont="1" applyBorder="1" applyAlignment="1">
      <alignment horizontal="center" vertical="center"/>
    </xf>
    <xf numFmtId="0" fontId="47" fillId="0" borderId="4" xfId="0" applyFont="1" applyBorder="1" applyAlignment="1">
      <alignment horizontal="center" vertical="center"/>
    </xf>
    <xf numFmtId="0" fontId="47" fillId="0" borderId="5" xfId="0" applyFont="1" applyBorder="1" applyAlignment="1">
      <alignment horizontal="center" vertical="center"/>
    </xf>
    <xf numFmtId="3" fontId="47" fillId="0" borderId="6" xfId="0" applyNumberFormat="1" applyFont="1" applyBorder="1" applyAlignment="1">
      <alignment horizontal="left" vertical="center" wrapText="1"/>
    </xf>
    <xf numFmtId="3" fontId="47" fillId="0" borderId="7" xfId="0" applyNumberFormat="1" applyFont="1" applyBorder="1" applyAlignment="1">
      <alignment horizontal="left" vertical="center" wrapText="1"/>
    </xf>
    <xf numFmtId="0" fontId="47" fillId="0" borderId="2" xfId="0" applyFont="1" applyBorder="1" applyAlignment="1">
      <alignment horizontal="justify" vertical="center"/>
    </xf>
    <xf numFmtId="0" fontId="8" fillId="0" borderId="2" xfId="0" applyFont="1" applyBorder="1">
      <alignment vertical="center"/>
    </xf>
    <xf numFmtId="0" fontId="47" fillId="0" borderId="3" xfId="0" applyFont="1" applyBorder="1" applyAlignment="1">
      <alignment horizontal="center" vertical="center" wrapText="1"/>
    </xf>
    <xf numFmtId="0" fontId="47" fillId="0" borderId="4"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6"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2" xfId="0" applyFont="1" applyBorder="1" applyAlignment="1">
      <alignment horizontal="center" vertical="center" wrapText="1"/>
    </xf>
    <xf numFmtId="31" fontId="47" fillId="0" borderId="2" xfId="0" applyNumberFormat="1" applyFont="1" applyBorder="1" applyAlignment="1">
      <alignment horizontal="center" vertical="center" wrapText="1"/>
    </xf>
    <xf numFmtId="0" fontId="18" fillId="2" borderId="0" xfId="0" applyFont="1" applyFill="1" applyBorder="1" applyAlignment="1"/>
    <xf numFmtId="0" fontId="15" fillId="2" borderId="0" xfId="0" applyFont="1" applyFill="1">
      <alignment vertical="center"/>
    </xf>
    <xf numFmtId="0" fontId="75" fillId="2" borderId="0" xfId="0" applyFont="1" applyFill="1">
      <alignment vertical="center"/>
    </xf>
    <xf numFmtId="0" fontId="57" fillId="2" borderId="0" xfId="0" applyFont="1" applyFill="1">
      <alignment vertical="center"/>
    </xf>
    <xf numFmtId="0" fontId="77" fillId="2" borderId="0" xfId="26" applyFont="1" applyFill="1" applyAlignment="1">
      <alignment vertical="center" wrapText="1"/>
    </xf>
    <xf numFmtId="0" fontId="57" fillId="2" borderId="0" xfId="0" applyFont="1" applyFill="1" applyAlignment="1">
      <alignment vertical="center" wrapText="1"/>
    </xf>
    <xf numFmtId="0" fontId="57" fillId="2" borderId="0" xfId="0" applyFont="1" applyFill="1" applyAlignment="1">
      <alignment horizontal="right" vertical="center"/>
    </xf>
    <xf numFmtId="0" fontId="55" fillId="0" borderId="0" xfId="0" applyFont="1" applyAlignment="1"/>
    <xf numFmtId="0" fontId="30" fillId="0" borderId="0" xfId="0" applyFont="1" applyFill="1" applyAlignment="1">
      <alignment vertical="center" wrapText="1"/>
    </xf>
    <xf numFmtId="0" fontId="63" fillId="0" borderId="0" xfId="0" applyFont="1" applyFill="1" applyAlignment="1">
      <alignment vertical="center" wrapText="1"/>
    </xf>
    <xf numFmtId="185" fontId="7" fillId="0" borderId="0" xfId="0" applyNumberFormat="1" applyFont="1" applyFill="1" applyAlignment="1">
      <alignment vertical="center" wrapText="1"/>
    </xf>
    <xf numFmtId="0" fontId="79" fillId="0" borderId="0" xfId="0" applyFont="1" applyAlignment="1"/>
    <xf numFmtId="0" fontId="80" fillId="0" borderId="0" xfId="0" applyFont="1" applyAlignment="1"/>
    <xf numFmtId="0" fontId="5" fillId="0" borderId="0" xfId="0" applyFont="1" applyFill="1" applyAlignment="1"/>
    <xf numFmtId="0" fontId="81" fillId="0" borderId="0" xfId="0" applyFont="1" applyFill="1" applyAlignment="1"/>
    <xf numFmtId="0" fontId="82" fillId="0" borderId="0" xfId="0" applyFont="1" applyAlignment="1"/>
    <xf numFmtId="0" fontId="6" fillId="0" borderId="0" xfId="0" applyFont="1" applyFill="1" applyAlignment="1">
      <alignment horizontal="right" vertical="center" wrapText="1"/>
    </xf>
    <xf numFmtId="2" fontId="6" fillId="0" borderId="0" xfId="0" applyNumberFormat="1" applyFont="1" applyFill="1" applyAlignment="1">
      <alignment horizontal="right" vertical="center" wrapText="1"/>
    </xf>
    <xf numFmtId="185" fontId="6" fillId="0" borderId="0" xfId="0" applyNumberFormat="1" applyFont="1" applyFill="1" applyAlignment="1">
      <alignment horizontal="right" vertical="center" wrapText="1"/>
    </xf>
    <xf numFmtId="188" fontId="6" fillId="0" borderId="0" xfId="0" applyNumberFormat="1" applyFont="1" applyFill="1" applyAlignment="1">
      <alignment horizontal="right" vertical="center" wrapText="1"/>
    </xf>
    <xf numFmtId="43" fontId="6" fillId="0" borderId="0" xfId="0" applyNumberFormat="1" applyFont="1">
      <alignment vertical="center"/>
    </xf>
    <xf numFmtId="3" fontId="6" fillId="0" borderId="0" xfId="0" applyNumberFormat="1" applyFont="1" applyFill="1" applyAlignment="1">
      <alignment vertical="center" wrapText="1"/>
    </xf>
    <xf numFmtId="0" fontId="6" fillId="0" borderId="0" xfId="0" applyFont="1" applyFill="1" applyAlignment="1">
      <alignment vertical="center" wrapText="1"/>
    </xf>
    <xf numFmtId="185" fontId="6" fillId="0" borderId="0" xfId="0" applyNumberFormat="1" applyFont="1" applyFill="1" applyAlignment="1">
      <alignment vertical="center" wrapText="1"/>
    </xf>
    <xf numFmtId="0" fontId="6" fillId="0" borderId="0" xfId="0" applyFont="1" applyFill="1" applyBorder="1" applyAlignment="1">
      <alignment vertical="center" wrapText="1"/>
    </xf>
    <xf numFmtId="31" fontId="6" fillId="0" borderId="0" xfId="0" applyNumberFormat="1" applyFont="1" applyFill="1" applyBorder="1" applyAlignment="1">
      <alignment horizontal="right" vertical="center" wrapText="1"/>
    </xf>
    <xf numFmtId="0" fontId="6" fillId="0" borderId="0" xfId="0" applyFont="1" applyFill="1">
      <alignment vertical="center"/>
    </xf>
    <xf numFmtId="0" fontId="43" fillId="0" borderId="0" xfId="0" applyFont="1" applyFill="1" applyAlignment="1">
      <alignment vertical="center" wrapText="1"/>
    </xf>
    <xf numFmtId="3" fontId="43" fillId="0" borderId="0" xfId="0" applyNumberFormat="1" applyFont="1" applyFill="1" applyAlignment="1">
      <alignment vertical="center" wrapText="1"/>
    </xf>
    <xf numFmtId="0" fontId="6" fillId="0" borderId="0" xfId="0" applyFont="1" applyFill="1" applyBorder="1" applyAlignment="1">
      <alignment horizontal="right" vertical="center" wrapText="1"/>
    </xf>
    <xf numFmtId="0" fontId="85" fillId="0" borderId="0" xfId="0" applyFont="1" applyFill="1" applyAlignment="1">
      <alignment vertical="center" wrapText="1"/>
    </xf>
    <xf numFmtId="0" fontId="5" fillId="0" borderId="0" xfId="0" applyFont="1" applyFill="1">
      <alignment vertical="center"/>
    </xf>
    <xf numFmtId="0" fontId="6" fillId="0" borderId="0" xfId="0" applyFont="1" applyBorder="1" applyAlignment="1">
      <alignment horizontal="right" vertical="center" wrapText="1"/>
    </xf>
    <xf numFmtId="0" fontId="85" fillId="0" borderId="0" xfId="0" applyFont="1" applyAlignment="1">
      <alignment vertical="center" wrapText="1"/>
    </xf>
    <xf numFmtId="0" fontId="86" fillId="0" borderId="0" xfId="0" applyFont="1" applyAlignment="1">
      <alignment vertical="center" wrapText="1"/>
    </xf>
    <xf numFmtId="0" fontId="5" fillId="3" borderId="0" xfId="0" applyFont="1" applyFill="1" applyAlignment="1"/>
    <xf numFmtId="0" fontId="5" fillId="4" borderId="0" xfId="0" applyFont="1" applyFill="1" applyAlignment="1"/>
    <xf numFmtId="0" fontId="82" fillId="4" borderId="0" xfId="0" applyFont="1" applyFill="1" applyAlignment="1"/>
    <xf numFmtId="0" fontId="82" fillId="3" borderId="0" xfId="0" applyFont="1" applyFill="1" applyAlignment="1"/>
    <xf numFmtId="0" fontId="82" fillId="0" borderId="0" xfId="0" applyFont="1">
      <alignment vertical="center"/>
    </xf>
    <xf numFmtId="0" fontId="79" fillId="0" borderId="0" xfId="0" applyFont="1" applyFill="1" applyAlignment="1"/>
    <xf numFmtId="0" fontId="80" fillId="0" borderId="0" xfId="0" applyFont="1" applyFill="1" applyAlignment="1"/>
    <xf numFmtId="0" fontId="82" fillId="0" borderId="0" xfId="0" applyFont="1" applyFill="1" applyAlignment="1"/>
    <xf numFmtId="0" fontId="74" fillId="0" borderId="0" xfId="0" applyFont="1" applyFill="1" applyAlignment="1"/>
    <xf numFmtId="31" fontId="6" fillId="0" borderId="0" xfId="0" applyNumberFormat="1" applyFont="1" applyFill="1" applyAlignment="1">
      <alignment horizontal="center" vertical="center" wrapText="1"/>
    </xf>
    <xf numFmtId="0" fontId="6" fillId="0" borderId="0" xfId="0" applyFont="1" applyFill="1" applyAlignment="1">
      <alignment horizontal="center" vertical="center" wrapText="1"/>
    </xf>
    <xf numFmtId="0" fontId="83" fillId="0" borderId="0" xfId="0" applyFont="1" applyFill="1" applyAlignment="1">
      <alignment vertical="center" wrapText="1"/>
    </xf>
    <xf numFmtId="189" fontId="6" fillId="0" borderId="0" xfId="0" applyNumberFormat="1" applyFont="1" applyFill="1" applyAlignment="1">
      <alignment horizontal="right" vertical="center" wrapText="1"/>
    </xf>
    <xf numFmtId="190" fontId="6" fillId="0" borderId="0" xfId="0" applyNumberFormat="1" applyFont="1" applyFill="1" applyAlignment="1">
      <alignment horizontal="right" vertical="center" wrapText="1"/>
    </xf>
    <xf numFmtId="177" fontId="6" fillId="0" borderId="0" xfId="1" applyNumberFormat="1" applyFont="1" applyFill="1" applyAlignment="1">
      <alignment horizontal="right" vertical="center" wrapText="1"/>
    </xf>
    <xf numFmtId="183" fontId="6" fillId="0" borderId="0" xfId="1" applyNumberFormat="1" applyFont="1" applyFill="1" applyAlignment="1">
      <alignment horizontal="right" vertical="center" wrapText="1"/>
    </xf>
    <xf numFmtId="3" fontId="6" fillId="0" borderId="0" xfId="0" applyNumberFormat="1" applyFont="1" applyFill="1">
      <alignment vertical="center"/>
    </xf>
    <xf numFmtId="0" fontId="6" fillId="0" borderId="0" xfId="0" applyFont="1" applyFill="1" applyAlignment="1">
      <alignment horizontal="right" vertical="center"/>
    </xf>
    <xf numFmtId="198" fontId="6" fillId="0" borderId="0" xfId="0" applyNumberFormat="1" applyFont="1" applyFill="1">
      <alignment vertical="center"/>
    </xf>
    <xf numFmtId="0" fontId="26" fillId="0" borderId="0" xfId="0" applyFont="1" applyFill="1">
      <alignment vertical="center"/>
    </xf>
    <xf numFmtId="43" fontId="6" fillId="0" borderId="0" xfId="1" applyFont="1" applyFill="1">
      <alignment vertical="center"/>
    </xf>
    <xf numFmtId="196" fontId="6" fillId="0" borderId="0" xfId="25" applyNumberFormat="1" applyFont="1" applyFill="1">
      <alignment vertical="center"/>
    </xf>
    <xf numFmtId="0" fontId="82" fillId="0" borderId="0" xfId="0" applyFont="1" applyFill="1">
      <alignment vertical="center"/>
    </xf>
    <xf numFmtId="0" fontId="5" fillId="5" borderId="0" xfId="0" applyFont="1" applyFill="1" applyAlignment="1"/>
    <xf numFmtId="0" fontId="82" fillId="5" borderId="0" xfId="0" applyFont="1" applyFill="1" applyAlignment="1"/>
    <xf numFmtId="41" fontId="6" fillId="0" borderId="0" xfId="0" applyNumberFormat="1" applyFont="1" applyFill="1" applyBorder="1" applyAlignment="1">
      <alignment horizontal="right" vertical="center"/>
    </xf>
    <xf numFmtId="176" fontId="26" fillId="0" borderId="0" xfId="0" applyNumberFormat="1" applyFont="1" applyFill="1">
      <alignment vertical="center"/>
    </xf>
    <xf numFmtId="31" fontId="7" fillId="0" borderId="0" xfId="0" applyNumberFormat="1" applyFont="1" applyFill="1" applyAlignment="1">
      <alignment horizontal="center" vertical="center" wrapText="1"/>
    </xf>
    <xf numFmtId="184" fontId="8" fillId="0" borderId="0" xfId="25" applyNumberFormat="1" applyFont="1">
      <alignment vertical="center"/>
    </xf>
    <xf numFmtId="0" fontId="8" fillId="0" borderId="0" xfId="0" applyFont="1" applyBorder="1" applyAlignment="1">
      <alignment horizontal="right" vertical="center"/>
    </xf>
    <xf numFmtId="43" fontId="8" fillId="0" borderId="0" xfId="1" applyFont="1" applyBorder="1">
      <alignment vertical="center"/>
    </xf>
    <xf numFmtId="0" fontId="88" fillId="0" borderId="0" xfId="0" applyFont="1" applyAlignment="1"/>
    <xf numFmtId="0" fontId="89" fillId="0" borderId="0" xfId="0" applyFont="1" applyAlignment="1"/>
    <xf numFmtId="0" fontId="90" fillId="0" borderId="0" xfId="0" applyFont="1" applyAlignment="1"/>
    <xf numFmtId="0" fontId="89" fillId="0" borderId="0" xfId="0" applyFont="1" applyFill="1" applyAlignment="1"/>
    <xf numFmtId="0" fontId="9" fillId="0" borderId="0" xfId="0" applyFont="1" applyAlignment="1"/>
    <xf numFmtId="0" fontId="15" fillId="0" borderId="0" xfId="0" applyFont="1" applyFill="1" applyBorder="1" applyAlignment="1">
      <alignment vertical="center"/>
    </xf>
    <xf numFmtId="0" fontId="25" fillId="0" borderId="0" xfId="0" applyFont="1" applyFill="1" applyAlignment="1">
      <alignment vertical="center" wrapText="1"/>
    </xf>
    <xf numFmtId="0" fontId="9" fillId="0" borderId="0" xfId="0" applyFont="1" applyFill="1" applyAlignment="1">
      <alignment horizontal="right" vertical="center"/>
    </xf>
    <xf numFmtId="177" fontId="6" fillId="0" borderId="0" xfId="1" applyNumberFormat="1" applyFont="1" applyFill="1" applyBorder="1" applyAlignment="1">
      <alignment vertical="center" wrapText="1"/>
    </xf>
    <xf numFmtId="2" fontId="26" fillId="0" borderId="0" xfId="0" applyNumberFormat="1" applyFont="1" applyFill="1" applyBorder="1" applyAlignment="1">
      <alignment vertical="center" wrapText="1"/>
    </xf>
    <xf numFmtId="0" fontId="91" fillId="0" borderId="0" xfId="0" applyFont="1">
      <alignment vertical="center"/>
    </xf>
    <xf numFmtId="0" fontId="9" fillId="0" borderId="0" xfId="0" applyFont="1" applyBorder="1" applyAlignment="1">
      <alignment horizontal="justify" vertical="center" wrapText="1"/>
    </xf>
    <xf numFmtId="0" fontId="9" fillId="0" borderId="0" xfId="0" applyFont="1" applyAlignment="1">
      <alignment vertical="center"/>
    </xf>
    <xf numFmtId="0" fontId="28" fillId="3" borderId="0" xfId="0" applyFont="1" applyFill="1" applyBorder="1" applyAlignment="1"/>
    <xf numFmtId="0" fontId="15" fillId="4" borderId="0" xfId="0" applyFont="1" applyFill="1" applyBorder="1" applyAlignment="1"/>
    <xf numFmtId="31" fontId="6" fillId="0" borderId="0" xfId="0" applyNumberFormat="1" applyFont="1" applyFill="1" applyAlignment="1">
      <alignment vertical="center" wrapText="1"/>
    </xf>
    <xf numFmtId="0" fontId="26" fillId="0" borderId="0" xfId="0" applyFont="1" applyFill="1" applyAlignment="1">
      <alignment vertical="center" wrapText="1"/>
    </xf>
    <xf numFmtId="177" fontId="6" fillId="0" borderId="0" xfId="1" applyNumberFormat="1" applyFont="1" applyFill="1" applyAlignment="1">
      <alignment vertical="center" wrapText="1"/>
    </xf>
    <xf numFmtId="184" fontId="6" fillId="0" borderId="0" xfId="25" applyNumberFormat="1" applyFont="1" applyFill="1" applyAlignment="1">
      <alignment horizontal="right" vertical="center"/>
    </xf>
    <xf numFmtId="184" fontId="6" fillId="0" borderId="0" xfId="25" applyNumberFormat="1" applyFont="1" applyFill="1" applyAlignment="1">
      <alignment vertical="center"/>
    </xf>
    <xf numFmtId="184" fontId="6" fillId="0" borderId="0" xfId="0" applyNumberFormat="1" applyFont="1" applyFill="1" applyAlignment="1">
      <alignment horizontal="right" vertical="center"/>
    </xf>
    <xf numFmtId="0" fontId="6" fillId="0" borderId="0" xfId="0" applyFont="1" applyFill="1" applyAlignment="1">
      <alignment vertical="center"/>
    </xf>
    <xf numFmtId="177" fontId="26" fillId="0" borderId="0" xfId="1" applyNumberFormat="1" applyFont="1" applyFill="1" applyAlignment="1">
      <alignment vertical="center"/>
    </xf>
    <xf numFmtId="184" fontId="26" fillId="0" borderId="0" xfId="25" applyNumberFormat="1" applyFont="1" applyFill="1" applyAlignment="1">
      <alignment horizontal="right" vertical="center"/>
    </xf>
    <xf numFmtId="0" fontId="6" fillId="0" borderId="0" xfId="0" applyFont="1" applyFill="1" applyAlignment="1">
      <alignment horizontal="left" vertical="center" indent="1"/>
    </xf>
    <xf numFmtId="177" fontId="6" fillId="0" borderId="0" xfId="1" applyNumberFormat="1" applyFont="1" applyFill="1" applyAlignment="1">
      <alignment vertical="center"/>
    </xf>
    <xf numFmtId="2" fontId="6" fillId="0" borderId="0" xfId="0" applyNumberFormat="1" applyFont="1" applyFill="1" applyAlignment="1">
      <alignment vertical="center"/>
    </xf>
    <xf numFmtId="186" fontId="26" fillId="0" borderId="0" xfId="1" applyNumberFormat="1" applyFont="1" applyFill="1" applyAlignment="1">
      <alignment vertical="center"/>
    </xf>
    <xf numFmtId="0" fontId="6" fillId="0" borderId="0" xfId="0" applyFont="1" applyFill="1" applyAlignment="1">
      <alignment horizontal="left" vertical="center" wrapText="1" indent="1"/>
    </xf>
    <xf numFmtId="177" fontId="26" fillId="0" borderId="0" xfId="1" applyNumberFormat="1" applyFont="1" applyFill="1" applyAlignment="1">
      <alignment vertical="center" wrapText="1"/>
    </xf>
    <xf numFmtId="3" fontId="6" fillId="0" borderId="0" xfId="1" applyNumberFormat="1" applyFont="1" applyFill="1" applyAlignment="1">
      <alignment vertical="center"/>
    </xf>
    <xf numFmtId="184" fontId="6" fillId="0" borderId="0" xfId="0" applyNumberFormat="1" applyFont="1" applyFill="1" applyAlignment="1">
      <alignment vertical="center"/>
    </xf>
    <xf numFmtId="0" fontId="6" fillId="0" borderId="0" xfId="0" applyFont="1" applyAlignment="1">
      <alignment vertical="center"/>
    </xf>
    <xf numFmtId="186" fontId="6" fillId="0" borderId="0" xfId="0" applyNumberFormat="1" applyFont="1" applyFill="1" applyAlignment="1">
      <alignment vertical="center"/>
    </xf>
    <xf numFmtId="0" fontId="26" fillId="0" borderId="0" xfId="0" applyFont="1" applyFill="1" applyAlignment="1">
      <alignment vertical="center"/>
    </xf>
    <xf numFmtId="197" fontId="6" fillId="0" borderId="0" xfId="0" applyNumberFormat="1" applyFont="1" applyFill="1" applyAlignment="1">
      <alignment vertical="center"/>
    </xf>
    <xf numFmtId="0" fontId="26" fillId="0" borderId="0" xfId="0" applyFont="1" applyFill="1" applyAlignment="1">
      <alignment horizontal="justify" vertical="center" wrapText="1"/>
    </xf>
    <xf numFmtId="0" fontId="6" fillId="0" borderId="0" xfId="0" applyFont="1" applyFill="1" applyAlignment="1">
      <alignment horizontal="justify" vertical="center" wrapText="1"/>
    </xf>
    <xf numFmtId="0" fontId="6" fillId="0" borderId="0" xfId="0" applyFont="1" applyFill="1" applyBorder="1" applyAlignment="1">
      <alignment horizontal="justify" vertical="center" wrapText="1"/>
    </xf>
    <xf numFmtId="184" fontId="6" fillId="0" borderId="0" xfId="0" applyNumberFormat="1" applyFont="1" applyFill="1" applyAlignment="1">
      <alignment vertical="center" wrapText="1"/>
    </xf>
    <xf numFmtId="184" fontId="6" fillId="0" borderId="0" xfId="0" applyNumberFormat="1" applyFont="1" applyFill="1" applyBorder="1" applyAlignment="1">
      <alignment vertical="center" wrapText="1"/>
    </xf>
    <xf numFmtId="177" fontId="6" fillId="0" borderId="0" xfId="0" applyNumberFormat="1" applyFont="1" applyFill="1" applyAlignment="1">
      <alignment vertical="center"/>
    </xf>
    <xf numFmtId="0" fontId="6" fillId="0" borderId="0" xfId="0" applyFont="1" applyFill="1" applyBorder="1" applyAlignment="1">
      <alignment horizontal="left" vertical="center" wrapText="1" indent="1"/>
    </xf>
    <xf numFmtId="184" fontId="6" fillId="0" borderId="0" xfId="25" applyNumberFormat="1" applyFont="1" applyFill="1">
      <alignment vertical="center"/>
    </xf>
    <xf numFmtId="43" fontId="6" fillId="0" borderId="0" xfId="1" applyNumberFormat="1" applyFont="1" applyFill="1" applyBorder="1" applyAlignment="1">
      <alignment vertical="center" wrapText="1"/>
    </xf>
    <xf numFmtId="0" fontId="57" fillId="0" borderId="0" xfId="0" applyFont="1" applyFill="1">
      <alignment vertical="center"/>
    </xf>
    <xf numFmtId="0" fontId="72" fillId="0" borderId="0" xfId="0" applyFont="1" applyFill="1">
      <alignment vertical="center"/>
    </xf>
    <xf numFmtId="0" fontId="9" fillId="0" borderId="0" xfId="0" applyFont="1" applyFill="1" applyAlignment="1">
      <alignment wrapText="1"/>
    </xf>
    <xf numFmtId="0" fontId="6" fillId="0" borderId="0" xfId="0" applyFont="1" applyFill="1" applyAlignment="1">
      <alignment horizontal="center" vertical="center"/>
    </xf>
    <xf numFmtId="3" fontId="7" fillId="0" borderId="0" xfId="0" applyNumberFormat="1" applyFont="1" applyFill="1" applyBorder="1" applyAlignment="1">
      <alignment horizontal="right" vertical="center" wrapText="1"/>
    </xf>
    <xf numFmtId="3" fontId="7" fillId="0" borderId="0" xfId="0" applyNumberFormat="1" applyFont="1" applyFill="1" applyBorder="1" applyAlignment="1">
      <alignment vertical="center" wrapText="1"/>
    </xf>
    <xf numFmtId="185" fontId="9" fillId="0" borderId="0" xfId="0" applyNumberFormat="1" applyFont="1" applyFill="1" applyBorder="1">
      <alignment vertical="center"/>
    </xf>
    <xf numFmtId="0" fontId="9" fillId="0" borderId="0" xfId="0" applyFont="1" applyFill="1" applyBorder="1">
      <alignment vertical="center"/>
    </xf>
    <xf numFmtId="177" fontId="9" fillId="0" borderId="0" xfId="0" applyNumberFormat="1" applyFont="1" applyFill="1" applyBorder="1">
      <alignment vertical="center"/>
    </xf>
    <xf numFmtId="3" fontId="9" fillId="0" borderId="0" xfId="0" applyNumberFormat="1" applyFont="1" applyFill="1" applyBorder="1">
      <alignment vertical="center"/>
    </xf>
    <xf numFmtId="0" fontId="9" fillId="0" borderId="0" xfId="0" applyFont="1" applyFill="1" applyAlignment="1">
      <alignment horizontal="right" vertical="center" wrapText="1"/>
    </xf>
    <xf numFmtId="3" fontId="9" fillId="0" borderId="0" xfId="0" applyNumberFormat="1" applyFont="1" applyFill="1">
      <alignment vertical="center"/>
    </xf>
    <xf numFmtId="185" fontId="9" fillId="0" borderId="0" xfId="0" applyNumberFormat="1" applyFont="1" applyFill="1" applyAlignment="1">
      <alignment horizontal="right" vertical="center" wrapText="1"/>
    </xf>
    <xf numFmtId="183" fontId="6" fillId="0" borderId="0" xfId="1" applyNumberFormat="1" applyFont="1" applyFill="1">
      <alignment vertical="center"/>
    </xf>
    <xf numFmtId="3" fontId="7" fillId="0" borderId="0" xfId="0" applyNumberFormat="1" applyFont="1" applyFill="1" applyAlignment="1">
      <alignment horizontal="right" vertical="center" wrapText="1"/>
    </xf>
    <xf numFmtId="0" fontId="31" fillId="0" borderId="0" xfId="0" applyFont="1" applyFill="1" applyAlignment="1">
      <alignment vertical="center" wrapText="1"/>
    </xf>
    <xf numFmtId="0" fontId="38" fillId="0" borderId="0" xfId="0" applyFont="1" applyFill="1" applyAlignment="1">
      <alignment vertical="center" wrapText="1"/>
    </xf>
    <xf numFmtId="176" fontId="7" fillId="0" borderId="0" xfId="0" applyNumberFormat="1" applyFont="1" applyFill="1" applyAlignment="1">
      <alignment vertical="center" wrapText="1"/>
    </xf>
    <xf numFmtId="183" fontId="7" fillId="0" borderId="0" xfId="1" applyNumberFormat="1" applyFont="1" applyFill="1" applyAlignment="1">
      <alignment horizontal="right" vertical="center" wrapText="1"/>
    </xf>
    <xf numFmtId="3" fontId="31" fillId="0" borderId="0" xfId="0" applyNumberFormat="1" applyFont="1" applyFill="1" applyAlignment="1">
      <alignment horizontal="right" vertical="center" wrapText="1"/>
    </xf>
    <xf numFmtId="9" fontId="9" fillId="0" borderId="0" xfId="0" applyNumberFormat="1" applyFont="1" applyFill="1">
      <alignment vertical="center"/>
    </xf>
    <xf numFmtId="0" fontId="45" fillId="0" borderId="0" xfId="0" applyFont="1" applyFill="1" applyAlignment="1">
      <alignment horizontal="center" vertical="center" wrapText="1"/>
    </xf>
    <xf numFmtId="0" fontId="45" fillId="0" borderId="0" xfId="0" applyFont="1" applyFill="1" applyAlignment="1">
      <alignment vertical="center" wrapText="1"/>
    </xf>
    <xf numFmtId="0" fontId="45" fillId="0" borderId="0" xfId="0" applyFont="1" applyFill="1" applyAlignment="1">
      <alignment horizontal="right" vertical="center" wrapText="1"/>
    </xf>
    <xf numFmtId="0" fontId="44" fillId="0" borderId="0" xfId="0" applyFont="1" applyFill="1" applyAlignment="1">
      <alignment horizontal="right" vertical="center" wrapText="1"/>
    </xf>
    <xf numFmtId="0" fontId="60" fillId="0" borderId="0" xfId="0" applyFont="1" applyFill="1" applyAlignment="1">
      <alignment vertical="center" wrapText="1"/>
    </xf>
    <xf numFmtId="3" fontId="58" fillId="0" borderId="0" xfId="0" applyNumberFormat="1" applyFont="1" applyFill="1" applyAlignment="1">
      <alignment horizontal="right" vertical="center" wrapText="1"/>
    </xf>
    <xf numFmtId="0" fontId="58" fillId="0" borderId="0" xfId="0" applyFont="1" applyFill="1" applyAlignment="1">
      <alignment horizontal="right" vertical="center" wrapText="1"/>
    </xf>
    <xf numFmtId="0" fontId="62" fillId="0" borderId="0" xfId="0" applyFont="1" applyFill="1" applyAlignment="1">
      <alignment vertical="center" wrapText="1"/>
    </xf>
    <xf numFmtId="0" fontId="61" fillId="0" borderId="0" xfId="0" applyFont="1" applyFill="1" applyAlignment="1">
      <alignment vertical="center" wrapText="1"/>
    </xf>
    <xf numFmtId="0" fontId="15" fillId="0" borderId="0" xfId="0" applyFont="1" applyFill="1" applyAlignment="1">
      <alignment vertical="center" wrapText="1"/>
    </xf>
    <xf numFmtId="0" fontId="15" fillId="0" borderId="0" xfId="0" applyFont="1" applyFill="1" applyAlignment="1">
      <alignment horizontal="right" vertical="center" wrapText="1"/>
    </xf>
    <xf numFmtId="3" fontId="43" fillId="0" borderId="0" xfId="0" applyNumberFormat="1" applyFont="1" applyFill="1" applyAlignment="1">
      <alignment horizontal="right" vertical="center" wrapText="1"/>
    </xf>
    <xf numFmtId="0" fontId="43" fillId="0" borderId="0" xfId="0" applyFont="1" applyFill="1" applyAlignment="1">
      <alignment horizontal="right" vertical="center" wrapText="1"/>
    </xf>
    <xf numFmtId="187" fontId="6" fillId="0" borderId="0" xfId="0" applyNumberFormat="1" applyFont="1" applyFill="1" applyAlignment="1">
      <alignment horizontal="right" vertical="center" wrapText="1"/>
    </xf>
    <xf numFmtId="0" fontId="35" fillId="0" borderId="0" xfId="0" applyFont="1" applyFill="1" applyAlignment="1">
      <alignment vertical="center" wrapText="1"/>
    </xf>
    <xf numFmtId="0" fontId="87" fillId="0" borderId="0" xfId="0" applyFont="1" applyFill="1" applyAlignment="1">
      <alignment vertical="center" wrapText="1"/>
    </xf>
    <xf numFmtId="0" fontId="26" fillId="0" borderId="0" xfId="0" applyFont="1" applyFill="1" applyAlignment="1"/>
    <xf numFmtId="0" fontId="4" fillId="0" borderId="0" xfId="0" applyFont="1" applyFill="1">
      <alignment vertical="center"/>
    </xf>
    <xf numFmtId="0" fontId="6" fillId="0" borderId="0" xfId="0" applyFont="1" applyFill="1" applyAlignment="1">
      <alignment wrapText="1"/>
    </xf>
    <xf numFmtId="3" fontId="6" fillId="0" borderId="0" xfId="0" applyNumberFormat="1" applyFont="1" applyFill="1" applyBorder="1" applyAlignment="1">
      <alignment horizontal="right" vertical="center" wrapText="1"/>
    </xf>
    <xf numFmtId="185" fontId="6" fillId="0" borderId="0" xfId="0" applyNumberFormat="1" applyFont="1" applyFill="1" applyBorder="1">
      <alignment vertical="center"/>
    </xf>
    <xf numFmtId="0" fontId="6" fillId="0" borderId="0" xfId="0" applyFont="1" applyFill="1" applyBorder="1" applyAlignment="1">
      <alignment horizontal="right" wrapText="1"/>
    </xf>
    <xf numFmtId="0" fontId="6" fillId="0" borderId="0" xfId="0" applyFont="1" applyFill="1" applyBorder="1">
      <alignment vertical="center"/>
    </xf>
    <xf numFmtId="177" fontId="6" fillId="0" borderId="0" xfId="0" applyNumberFormat="1" applyFont="1" applyFill="1" applyBorder="1">
      <alignment vertical="center"/>
    </xf>
    <xf numFmtId="3" fontId="6" fillId="0" borderId="0" xfId="0" applyNumberFormat="1" applyFont="1" applyFill="1" applyBorder="1">
      <alignment vertical="center"/>
    </xf>
    <xf numFmtId="185" fontId="6" fillId="0" borderId="0" xfId="0" applyNumberFormat="1" applyFont="1" applyFill="1" applyBorder="1" applyAlignment="1">
      <alignment horizontal="right" vertical="center"/>
    </xf>
    <xf numFmtId="185" fontId="6" fillId="0" borderId="0" xfId="0" applyNumberFormat="1" applyFont="1" applyFill="1" applyAlignment="1">
      <alignment horizontal="right" vertical="center"/>
    </xf>
    <xf numFmtId="183" fontId="6" fillId="0" borderId="0" xfId="1" applyNumberFormat="1" applyFont="1" applyFill="1" applyAlignment="1">
      <alignment horizontal="right" vertical="center"/>
    </xf>
    <xf numFmtId="0" fontId="35" fillId="0" borderId="0" xfId="0" applyFont="1" applyFill="1">
      <alignment vertical="center"/>
    </xf>
    <xf numFmtId="0" fontId="5" fillId="0" borderId="0" xfId="0" applyFont="1" applyFill="1" applyAlignment="1">
      <alignment vertical="center" wrapText="1"/>
    </xf>
    <xf numFmtId="0" fontId="92" fillId="0" borderId="0" xfId="0" applyFont="1" applyFill="1" applyAlignment="1">
      <alignment vertical="center" wrapText="1"/>
    </xf>
    <xf numFmtId="0" fontId="3" fillId="0" borderId="0" xfId="0" applyFont="1" applyFill="1">
      <alignment vertical="center"/>
    </xf>
    <xf numFmtId="0" fontId="35" fillId="0" borderId="0" xfId="0" applyFont="1" applyFill="1" applyBorder="1">
      <alignment vertical="center"/>
    </xf>
    <xf numFmtId="176" fontId="5" fillId="0" borderId="0" xfId="0" applyNumberFormat="1" applyFont="1" applyFill="1">
      <alignment vertical="center"/>
    </xf>
    <xf numFmtId="187" fontId="6" fillId="0" borderId="0" xfId="1" applyNumberFormat="1" applyFont="1" applyFill="1" applyAlignment="1">
      <alignment horizontal="right" vertical="center"/>
    </xf>
    <xf numFmtId="176" fontId="6" fillId="0" borderId="0" xfId="0" applyNumberFormat="1" applyFont="1" applyFill="1">
      <alignment vertical="center"/>
    </xf>
    <xf numFmtId="176" fontId="6" fillId="0" borderId="0" xfId="0" applyNumberFormat="1" applyFont="1" applyFill="1" applyAlignment="1">
      <alignment horizontal="left" vertical="center" wrapText="1"/>
    </xf>
    <xf numFmtId="176" fontId="6" fillId="0" borderId="0" xfId="0" applyNumberFormat="1" applyFont="1" applyFill="1" applyBorder="1" applyAlignment="1">
      <alignment horizontal="right" vertical="center"/>
    </xf>
    <xf numFmtId="43" fontId="6" fillId="0" borderId="0" xfId="1" applyFont="1" applyFill="1" applyBorder="1" applyAlignment="1">
      <alignment horizontal="right" vertical="center"/>
    </xf>
    <xf numFmtId="187" fontId="5" fillId="0" borderId="0" xfId="0" applyNumberFormat="1" applyFont="1" applyFill="1">
      <alignment vertical="center"/>
    </xf>
    <xf numFmtId="187" fontId="6" fillId="0" borderId="0" xfId="0" applyNumberFormat="1" applyFont="1" applyFill="1" applyAlignment="1">
      <alignment horizontal="center" vertical="center" wrapText="1"/>
    </xf>
    <xf numFmtId="176" fontId="5" fillId="0" borderId="0" xfId="0" applyNumberFormat="1" applyFont="1" applyFill="1" applyBorder="1">
      <alignment vertical="center"/>
    </xf>
    <xf numFmtId="43" fontId="5" fillId="0" borderId="0" xfId="1" applyFont="1" applyFill="1" applyBorder="1">
      <alignment vertical="center"/>
    </xf>
    <xf numFmtId="0" fontId="6" fillId="0" borderId="0" xfId="0" applyFont="1" applyFill="1" applyBorder="1" applyAlignment="1">
      <alignment horizontal="center" vertical="center"/>
    </xf>
    <xf numFmtId="0" fontId="6" fillId="0" borderId="0" xfId="0" applyFont="1" applyFill="1" applyBorder="1" applyAlignment="1">
      <alignment wrapText="1"/>
    </xf>
    <xf numFmtId="31" fontId="6" fillId="0" borderId="0" xfId="0" applyNumberFormat="1" applyFont="1" applyFill="1" applyBorder="1" applyAlignment="1">
      <alignment horizontal="center" vertical="center" wrapText="1"/>
    </xf>
    <xf numFmtId="0" fontId="4" fillId="0" borderId="0" xfId="0" applyFont="1" applyFill="1" applyBorder="1">
      <alignment vertical="center"/>
    </xf>
    <xf numFmtId="43" fontId="6" fillId="0" borderId="0" xfId="1" applyFont="1" applyFill="1" applyBorder="1">
      <alignment vertical="center"/>
    </xf>
    <xf numFmtId="184" fontId="6" fillId="0" borderId="0" xfId="25" applyNumberFormat="1" applyFont="1" applyFill="1" applyBorder="1">
      <alignment vertical="center"/>
    </xf>
    <xf numFmtId="3" fontId="6" fillId="0" borderId="0" xfId="0" applyNumberFormat="1" applyFont="1" applyFill="1" applyBorder="1" applyAlignment="1">
      <alignment vertical="center" wrapText="1"/>
    </xf>
    <xf numFmtId="4" fontId="6" fillId="0" borderId="0" xfId="0" applyNumberFormat="1" applyFont="1" applyFill="1" applyBorder="1">
      <alignment vertical="center"/>
    </xf>
    <xf numFmtId="4" fontId="6" fillId="0" borderId="0" xfId="0" applyNumberFormat="1" applyFont="1" applyFill="1" applyBorder="1" applyAlignment="1">
      <alignment vertical="center" wrapText="1"/>
    </xf>
    <xf numFmtId="177" fontId="6" fillId="0" borderId="0" xfId="1" applyNumberFormat="1" applyFont="1" applyFill="1" applyBorder="1" applyAlignment="1">
      <alignment horizontal="center" vertical="center"/>
    </xf>
    <xf numFmtId="0" fontId="6" fillId="0" borderId="0" xfId="0" applyFont="1" applyFill="1" applyBorder="1" applyAlignment="1">
      <alignment horizontal="left" vertical="center"/>
    </xf>
    <xf numFmtId="177" fontId="6" fillId="0" borderId="0" xfId="0" applyNumberFormat="1" applyFont="1" applyFill="1" applyBorder="1" applyAlignment="1">
      <alignment horizontal="right" vertical="center"/>
    </xf>
    <xf numFmtId="177" fontId="6" fillId="0" borderId="0" xfId="1" applyNumberFormat="1" applyFont="1" applyFill="1" applyBorder="1">
      <alignment vertical="center"/>
    </xf>
    <xf numFmtId="0" fontId="26" fillId="0" borderId="0" xfId="0" applyFont="1" applyFill="1" applyBorder="1">
      <alignment vertical="center"/>
    </xf>
    <xf numFmtId="0" fontId="26" fillId="0" borderId="0" xfId="0" applyFont="1" applyFill="1" applyBorder="1" applyAlignment="1">
      <alignment vertical="center" wrapText="1"/>
    </xf>
    <xf numFmtId="31" fontId="6" fillId="0" borderId="0" xfId="0" applyNumberFormat="1" applyFont="1" applyFill="1" applyBorder="1" applyAlignment="1">
      <alignment vertical="center" wrapText="1"/>
    </xf>
    <xf numFmtId="0" fontId="83" fillId="0" borderId="0" xfId="0" applyFont="1" applyFill="1" applyBorder="1" applyAlignment="1">
      <alignment vertical="center" wrapText="1"/>
    </xf>
    <xf numFmtId="0" fontId="85" fillId="0" borderId="0" xfId="0" applyFont="1" applyFill="1" applyBorder="1" applyAlignment="1">
      <alignment vertical="center" wrapText="1"/>
    </xf>
    <xf numFmtId="0" fontId="86" fillId="0" borderId="0" xfId="0" applyFont="1" applyFill="1" applyBorder="1" applyAlignment="1">
      <alignment vertical="center" wrapText="1"/>
    </xf>
    <xf numFmtId="0" fontId="43" fillId="0" borderId="0" xfId="0" applyFont="1" applyFill="1" applyBorder="1">
      <alignment vertical="center"/>
    </xf>
    <xf numFmtId="3" fontId="6" fillId="0" borderId="0" xfId="0" applyNumberFormat="1" applyFont="1" applyFill="1" applyBorder="1" applyAlignment="1">
      <alignment horizontal="right" vertical="center"/>
    </xf>
    <xf numFmtId="0" fontId="35" fillId="0" borderId="0" xfId="0" applyFont="1" applyFill="1" applyBorder="1" applyAlignment="1">
      <alignment wrapText="1"/>
    </xf>
    <xf numFmtId="0" fontId="3" fillId="0" borderId="0" xfId="0" applyFont="1" applyFill="1" applyBorder="1">
      <alignment vertical="center"/>
    </xf>
    <xf numFmtId="0" fontId="6" fillId="4" borderId="0" xfId="0" applyFont="1" applyFill="1" applyAlignment="1">
      <alignment horizontal="right" vertical="center" wrapText="1"/>
    </xf>
    <xf numFmtId="0" fontId="6" fillId="0" borderId="0" xfId="0" applyFont="1" applyFill="1" applyBorder="1" applyAlignment="1">
      <alignment vertical="center"/>
    </xf>
    <xf numFmtId="0" fontId="6" fillId="4" borderId="0" xfId="0" applyFont="1" applyFill="1" applyAlignment="1">
      <alignment horizontal="right" vertical="center"/>
    </xf>
    <xf numFmtId="0" fontId="6" fillId="0" borderId="0" xfId="0" applyFont="1" applyFill="1" applyBorder="1" applyAlignment="1">
      <alignment horizontal="center" vertical="center" wrapText="1"/>
    </xf>
    <xf numFmtId="185" fontId="6" fillId="0" borderId="0" xfId="0" applyNumberFormat="1" applyFont="1" applyFill="1" applyBorder="1" applyAlignment="1">
      <alignment horizontal="right" vertical="center" wrapText="1"/>
    </xf>
    <xf numFmtId="1" fontId="6" fillId="0" borderId="0" xfId="0" applyNumberFormat="1" applyFont="1" applyFill="1" applyBorder="1" applyAlignment="1">
      <alignment horizontal="right" vertical="center" wrapText="1"/>
    </xf>
    <xf numFmtId="184" fontId="6" fillId="0" borderId="0" xfId="0" applyNumberFormat="1" applyFont="1" applyFill="1" applyBorder="1" applyAlignment="1">
      <alignment horizontal="right" vertical="center" wrapText="1"/>
    </xf>
    <xf numFmtId="0" fontId="6" fillId="0" borderId="0" xfId="0" applyFont="1" applyAlignment="1">
      <alignment horizontal="right" wrapText="1"/>
    </xf>
    <xf numFmtId="43" fontId="6" fillId="0" borderId="0" xfId="1" applyFont="1" applyFill="1" applyBorder="1" applyAlignment="1">
      <alignment horizontal="right" vertical="center" wrapText="1"/>
    </xf>
    <xf numFmtId="0" fontId="9" fillId="4" borderId="0" xfId="0" applyFont="1" applyFill="1" applyAlignment="1">
      <alignment horizontal="right" vertical="center" wrapText="1"/>
    </xf>
    <xf numFmtId="0" fontId="35" fillId="0" borderId="0" xfId="0" applyFont="1" applyBorder="1">
      <alignment vertical="center"/>
    </xf>
    <xf numFmtId="31" fontId="8" fillId="0" borderId="2" xfId="0" applyNumberFormat="1" applyFont="1" applyFill="1" applyBorder="1" applyAlignment="1">
      <alignment horizontal="left" vertical="center"/>
    </xf>
    <xf numFmtId="177" fontId="8" fillId="0" borderId="2" xfId="1" applyNumberFormat="1" applyFont="1" applyFill="1" applyBorder="1">
      <alignment vertical="center"/>
    </xf>
    <xf numFmtId="31" fontId="8" fillId="0" borderId="2" xfId="0" applyNumberFormat="1" applyFont="1" applyFill="1" applyBorder="1" applyAlignment="1">
      <alignment horizontal="right" vertical="center" wrapText="1"/>
    </xf>
    <xf numFmtId="0" fontId="8" fillId="0" borderId="0" xfId="0" applyFont="1" applyFill="1" applyAlignment="1">
      <alignment horizontal="center" vertical="center" wrapText="1"/>
    </xf>
    <xf numFmtId="184" fontId="8" fillId="0" borderId="2" xfId="0" applyNumberFormat="1" applyFont="1" applyFill="1" applyBorder="1">
      <alignment vertical="center"/>
    </xf>
    <xf numFmtId="0" fontId="8" fillId="0" borderId="0" xfId="0" applyFont="1" applyFill="1">
      <alignment vertical="center"/>
    </xf>
    <xf numFmtId="43" fontId="6" fillId="0" borderId="0" xfId="1" applyNumberFormat="1" applyFont="1" applyFill="1" applyAlignment="1">
      <alignment vertical="center"/>
    </xf>
    <xf numFmtId="10" fontId="6" fillId="0" borderId="0" xfId="25" applyNumberFormat="1" applyFont="1" applyFill="1" applyAlignment="1">
      <alignment vertical="center"/>
    </xf>
    <xf numFmtId="0" fontId="31" fillId="0" borderId="0" xfId="0" applyFont="1" applyFill="1" applyAlignment="1">
      <alignment horizontal="right" vertical="center" wrapText="1"/>
    </xf>
    <xf numFmtId="177" fontId="15" fillId="0" borderId="0" xfId="0" applyNumberFormat="1" applyFont="1" applyBorder="1">
      <alignment vertical="center"/>
    </xf>
    <xf numFmtId="200" fontId="9" fillId="0" borderId="0" xfId="0" applyNumberFormat="1" applyFont="1" applyFill="1" applyBorder="1">
      <alignment vertical="center"/>
    </xf>
    <xf numFmtId="202" fontId="9" fillId="0" borderId="0" xfId="0" applyNumberFormat="1" applyFont="1" applyFill="1" applyBorder="1">
      <alignment vertical="center"/>
    </xf>
    <xf numFmtId="3" fontId="36" fillId="0" borderId="0" xfId="0" applyNumberFormat="1" applyFont="1" applyFill="1" applyAlignment="1">
      <alignment horizontal="right" vertical="center" wrapText="1"/>
    </xf>
    <xf numFmtId="185" fontId="27" fillId="0" borderId="0" xfId="0" applyNumberFormat="1" applyFont="1" applyFill="1" applyAlignment="1">
      <alignment horizontal="right" vertical="center" wrapText="1"/>
    </xf>
    <xf numFmtId="3" fontId="4" fillId="0" borderId="8" xfId="0" applyNumberFormat="1" applyFont="1" applyBorder="1">
      <alignment vertical="center"/>
    </xf>
    <xf numFmtId="3" fontId="4" fillId="0" borderId="0" xfId="0" applyNumberFormat="1" applyFont="1" applyBorder="1">
      <alignment vertical="center"/>
    </xf>
    <xf numFmtId="3" fontId="57" fillId="0" borderId="8" xfId="0" applyNumberFormat="1" applyFont="1" applyBorder="1">
      <alignment vertical="center"/>
    </xf>
    <xf numFmtId="0" fontId="4" fillId="0" borderId="0" xfId="0" applyFont="1" applyAlignment="1">
      <alignment horizontal="left" vertical="center"/>
    </xf>
    <xf numFmtId="176" fontId="5" fillId="0" borderId="0" xfId="0" applyNumberFormat="1" applyFont="1" applyBorder="1" applyAlignment="1">
      <alignment horizontal="center" vertical="center"/>
    </xf>
    <xf numFmtId="0" fontId="5" fillId="0" borderId="0" xfId="0" applyFont="1" applyAlignment="1">
      <alignment horizontal="center" vertical="center"/>
    </xf>
    <xf numFmtId="0" fontId="5" fillId="0" borderId="0" xfId="0" applyFont="1" applyBorder="1">
      <alignment vertical="center"/>
    </xf>
    <xf numFmtId="3" fontId="5" fillId="0" borderId="0" xfId="0" applyNumberFormat="1" applyFont="1">
      <alignment vertical="center"/>
    </xf>
    <xf numFmtId="3" fontId="5" fillId="0" borderId="0" xfId="0" applyNumberFormat="1" applyFont="1" applyBorder="1">
      <alignment vertical="center"/>
    </xf>
    <xf numFmtId="0" fontId="80" fillId="0" borderId="0" xfId="0" applyFont="1" applyAlignment="1">
      <alignment vertical="center" wrapText="1"/>
    </xf>
    <xf numFmtId="0" fontId="93" fillId="0" borderId="0" xfId="0" applyFont="1" applyAlignment="1">
      <alignment horizontal="left" vertical="center" wrapText="1" indent="1"/>
    </xf>
    <xf numFmtId="31" fontId="5" fillId="0" borderId="0" xfId="0" applyNumberFormat="1" applyFont="1" applyAlignment="1">
      <alignment horizontal="right" vertical="center" wrapText="1"/>
    </xf>
    <xf numFmtId="31" fontId="5" fillId="0" borderId="0" xfId="0" applyNumberFormat="1" applyFont="1" applyBorder="1" applyAlignment="1">
      <alignment horizontal="right" vertical="center" wrapText="1"/>
    </xf>
    <xf numFmtId="0" fontId="5" fillId="0" borderId="0" xfId="0" applyFont="1" applyAlignment="1">
      <alignment horizontal="left" vertical="center" wrapText="1" indent="2"/>
    </xf>
    <xf numFmtId="0" fontId="4" fillId="0" borderId="0" xfId="0" applyFont="1" applyAlignment="1">
      <alignment horizontal="left" vertical="center" wrapText="1" indent="2"/>
    </xf>
    <xf numFmtId="0" fontId="67" fillId="0" borderId="0" xfId="0" applyFont="1" applyAlignment="1">
      <alignment vertical="center" wrapText="1"/>
    </xf>
    <xf numFmtId="0" fontId="96" fillId="0" borderId="0" xfId="0" applyFont="1" applyAlignment="1">
      <alignment vertical="center" wrapText="1"/>
    </xf>
    <xf numFmtId="195" fontId="0" fillId="0" borderId="0" xfId="0" applyNumberFormat="1">
      <alignment vertical="center"/>
    </xf>
    <xf numFmtId="177" fontId="6" fillId="0" borderId="0" xfId="1" applyNumberFormat="1" applyFont="1" applyFill="1" applyAlignment="1">
      <alignment horizontal="right" vertical="center"/>
    </xf>
    <xf numFmtId="185" fontId="6" fillId="0" borderId="0" xfId="25" applyNumberFormat="1" applyFont="1" applyFill="1" applyAlignment="1">
      <alignment vertical="center" wrapText="1"/>
    </xf>
    <xf numFmtId="0" fontId="97" fillId="0" borderId="0" xfId="0" applyFont="1" applyFill="1" applyAlignment="1"/>
    <xf numFmtId="3" fontId="6" fillId="0" borderId="0" xfId="0" applyNumberFormat="1" applyFont="1" applyFill="1" applyBorder="1" applyAlignment="1">
      <alignment horizontal="right" wrapText="1"/>
    </xf>
    <xf numFmtId="183" fontId="6" fillId="0" borderId="0" xfId="1" applyNumberFormat="1" applyFont="1" applyFill="1" applyBorder="1" applyAlignment="1">
      <alignment horizontal="right" vertical="center" wrapText="1"/>
    </xf>
    <xf numFmtId="176" fontId="9" fillId="0" borderId="0" xfId="0" applyNumberFormat="1" applyFont="1" applyBorder="1">
      <alignment vertical="center"/>
    </xf>
    <xf numFmtId="0" fontId="98" fillId="0" borderId="0" xfId="0" applyFont="1" applyAlignment="1"/>
    <xf numFmtId="176" fontId="6" fillId="0" borderId="0" xfId="0" applyNumberFormat="1" applyFont="1" applyFill="1" applyBorder="1">
      <alignment vertical="center"/>
    </xf>
    <xf numFmtId="43" fontId="9" fillId="0" borderId="0" xfId="1" applyFont="1" applyFill="1">
      <alignment vertical="center"/>
    </xf>
    <xf numFmtId="0" fontId="5" fillId="0" borderId="0" xfId="0" applyFont="1" applyFill="1" applyAlignment="1">
      <alignment horizontal="justify" vertical="center"/>
    </xf>
    <xf numFmtId="0" fontId="4" fillId="0" borderId="0" xfId="0" applyFont="1" applyFill="1" applyAlignment="1">
      <alignment vertical="center" wrapText="1"/>
    </xf>
    <xf numFmtId="200" fontId="43" fillId="0" borderId="0" xfId="0" applyNumberFormat="1" applyFont="1" applyFill="1" applyAlignment="1">
      <alignment vertical="center" wrapText="1"/>
    </xf>
    <xf numFmtId="3" fontId="43" fillId="0" borderId="0" xfId="1" applyNumberFormat="1" applyFont="1" applyFill="1" applyAlignment="1">
      <alignment horizontal="right" vertical="center" wrapText="1"/>
    </xf>
    <xf numFmtId="0" fontId="80" fillId="0" borderId="0" xfId="0" applyFont="1" applyFill="1" applyAlignment="1">
      <alignment vertical="center" wrapText="1"/>
    </xf>
    <xf numFmtId="3" fontId="43" fillId="0" borderId="0" xfId="0" applyNumberFormat="1" applyFont="1" applyFill="1" applyAlignment="1">
      <alignment wrapText="1"/>
    </xf>
    <xf numFmtId="200" fontId="43" fillId="0" borderId="0" xfId="0" applyNumberFormat="1" applyFont="1" applyFill="1" applyAlignment="1">
      <alignment wrapText="1"/>
    </xf>
    <xf numFmtId="3" fontId="43" fillId="0" borderId="0" xfId="0" applyNumberFormat="1" applyFont="1" applyFill="1">
      <alignment vertical="center"/>
    </xf>
    <xf numFmtId="200" fontId="43" fillId="0" borderId="0" xfId="0" applyNumberFormat="1" applyFont="1" applyFill="1">
      <alignment vertical="center"/>
    </xf>
    <xf numFmtId="0" fontId="43" fillId="0" borderId="0" xfId="0" applyFont="1" applyFill="1">
      <alignment vertical="center"/>
    </xf>
    <xf numFmtId="0" fontId="84" fillId="0" borderId="0" xfId="0" applyFont="1" applyFill="1">
      <alignment vertical="center"/>
    </xf>
    <xf numFmtId="3" fontId="43" fillId="0" borderId="0" xfId="0" applyNumberFormat="1" applyFont="1" applyFill="1" applyAlignment="1">
      <alignment horizontal="center" vertical="center" wrapText="1"/>
    </xf>
    <xf numFmtId="3" fontId="43" fillId="0" borderId="0" xfId="1" applyNumberFormat="1" applyFont="1" applyFill="1" applyAlignment="1">
      <alignment vertical="center" wrapText="1"/>
    </xf>
    <xf numFmtId="200" fontId="43" fillId="0" borderId="0" xfId="0" applyNumberFormat="1" applyFont="1" applyFill="1" applyAlignment="1">
      <alignment horizontal="right" vertical="center" wrapText="1"/>
    </xf>
    <xf numFmtId="3" fontId="43" fillId="0" borderId="0" xfId="1" applyNumberFormat="1" applyFont="1" applyFill="1">
      <alignment vertical="center"/>
    </xf>
    <xf numFmtId="3" fontId="43" fillId="0" borderId="0" xfId="0" applyNumberFormat="1" applyFont="1" applyFill="1" applyBorder="1">
      <alignment vertical="center"/>
    </xf>
    <xf numFmtId="0" fontId="43" fillId="0" borderId="0" xfId="0" quotePrefix="1" applyFont="1" applyFill="1">
      <alignment vertical="center"/>
    </xf>
    <xf numFmtId="0" fontId="99" fillId="0" borderId="0" xfId="0" applyFont="1" applyFill="1">
      <alignment vertical="center"/>
    </xf>
    <xf numFmtId="4" fontId="43" fillId="0" borderId="0" xfId="0" applyNumberFormat="1" applyFont="1" applyFill="1">
      <alignment vertical="center"/>
    </xf>
    <xf numFmtId="3" fontId="43" fillId="0" borderId="0" xfId="0" applyNumberFormat="1" applyFont="1" applyFill="1" applyAlignment="1">
      <alignment horizontal="right" vertical="center"/>
    </xf>
    <xf numFmtId="200" fontId="43" fillId="0" borderId="0" xfId="0" applyNumberFormat="1" applyFont="1" applyFill="1" applyAlignment="1">
      <alignment horizontal="right" vertical="center"/>
    </xf>
    <xf numFmtId="4" fontId="43" fillId="0" borderId="0" xfId="0" applyNumberFormat="1" applyFont="1" applyFill="1" applyAlignment="1">
      <alignment horizontal="right" vertical="center"/>
    </xf>
    <xf numFmtId="0" fontId="4" fillId="0" borderId="0" xfId="0" applyFont="1" applyFill="1" applyAlignment="1">
      <alignment vertical="center"/>
    </xf>
    <xf numFmtId="3" fontId="43" fillId="0" borderId="0" xfId="1" quotePrefix="1" applyNumberFormat="1" applyFont="1" applyFill="1" applyAlignment="1">
      <alignment horizontal="right" vertical="center" wrapText="1"/>
    </xf>
    <xf numFmtId="200" fontId="43" fillId="0" borderId="0" xfId="1" quotePrefix="1" applyNumberFormat="1" applyFont="1" applyFill="1" applyAlignment="1">
      <alignment horizontal="right" vertical="center" wrapText="1"/>
    </xf>
    <xf numFmtId="2" fontId="5" fillId="0" borderId="0" xfId="0" applyNumberFormat="1" applyFont="1" applyFill="1">
      <alignment vertical="center"/>
    </xf>
    <xf numFmtId="176" fontId="6" fillId="0" borderId="0" xfId="0" applyNumberFormat="1" applyFont="1" applyAlignment="1">
      <alignment horizontal="right" vertical="center" wrapText="1"/>
    </xf>
    <xf numFmtId="200" fontId="6" fillId="0" borderId="0" xfId="0" applyNumberFormat="1" applyFont="1" applyFill="1" applyBorder="1" applyAlignment="1">
      <alignment horizontal="right" vertical="center" wrapText="1"/>
    </xf>
    <xf numFmtId="0" fontId="6" fillId="0" borderId="0" xfId="0" applyFont="1" applyFill="1" applyBorder="1" applyAlignment="1">
      <alignment horizontal="right" vertical="center"/>
    </xf>
    <xf numFmtId="177" fontId="6" fillId="0" borderId="0" xfId="1" quotePrefix="1" applyNumberFormat="1" applyFont="1" applyFill="1" applyBorder="1" applyAlignment="1">
      <alignment horizontal="right" vertical="center" wrapText="1"/>
    </xf>
  </cellXfs>
  <cellStyles count="34">
    <cellStyle name="_0706_Buzi_O500 Income tax 2" xfId="10"/>
    <cellStyle name="_0706_Buzi_O500 Income tax 4 5" xfId="33"/>
    <cellStyle name="_保费、费用、投资收益调节表 10 2 2" xfId="11"/>
    <cellStyle name="0,0_x000d__x000a_NA_x000d__x000a_ 3" xfId="12"/>
    <cellStyle name="Comma" xfId="13"/>
    <cellStyle name="Comma 10 2" xfId="14"/>
    <cellStyle name="Comma 100" xfId="2"/>
    <cellStyle name="Comma 37 2" xfId="15"/>
    <cellStyle name="Comma 37 2 2" xfId="7"/>
    <cellStyle name="Normal 101" xfId="16"/>
    <cellStyle name="Normal 103" xfId="17"/>
    <cellStyle name="Normal 27 3" xfId="9"/>
    <cellStyle name="Normal 94 2" xfId="18"/>
    <cellStyle name="Normal 94 2 2" xfId="8"/>
    <cellStyle name="Normal 94 2 2 2" xfId="19"/>
    <cellStyle name="Normal 97" xfId="3"/>
    <cellStyle name="Normal_A300_0903 Group TB1" xfId="20"/>
    <cellStyle name="Percent 2" xfId="32"/>
    <cellStyle name="百分比" xfId="25" builtinId="5"/>
    <cellStyle name="常规" xfId="0" builtinId="0"/>
    <cellStyle name="常规 10" xfId="27"/>
    <cellStyle name="常规 13" xfId="21"/>
    <cellStyle name="常规 13 3 2" xfId="4"/>
    <cellStyle name="常规 13 3 2 2" xfId="22"/>
    <cellStyle name="常规 3 8 2" xfId="23"/>
    <cellStyle name="常规 78" xfId="28"/>
    <cellStyle name="超链接" xfId="26" builtinId="8"/>
    <cellStyle name="千位分隔" xfId="1" builtinId="3"/>
    <cellStyle name="千位分隔 2" xfId="5"/>
    <cellStyle name="千位分隔 2 12" xfId="29"/>
    <cellStyle name="千位分隔 2 5" xfId="30"/>
    <cellStyle name="千位分隔 2 5 19" xfId="31"/>
    <cellStyle name="千位分隔 8 3" xfId="6"/>
    <cellStyle name="千位分隔 8 3 2" xfId="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6610350</xdr:colOff>
      <xdr:row>1</xdr:row>
      <xdr:rowOff>66675</xdr:rowOff>
    </xdr:from>
    <xdr:to>
      <xdr:col>0</xdr:col>
      <xdr:colOff>9434233</xdr:colOff>
      <xdr:row>1</xdr:row>
      <xdr:rowOff>526116</xdr:rowOff>
    </xdr:to>
    <xdr:pic>
      <xdr:nvPicPr>
        <xdr:cNvPr id="7" name="图片 6" descr="平安LOGO-横式-橙色-01.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10350" y="3000375"/>
          <a:ext cx="2823883" cy="459441"/>
        </a:xfrm>
        <a:prstGeom prst="rect">
          <a:avLst/>
        </a:prstGeom>
      </xdr:spPr>
    </xdr:pic>
    <xdr:clientData/>
  </xdr:twoCellAnchor>
  <xdr:twoCellAnchor editAs="oneCell">
    <xdr:from>
      <xdr:col>0</xdr:col>
      <xdr:colOff>6610350</xdr:colOff>
      <xdr:row>1</xdr:row>
      <xdr:rowOff>66675</xdr:rowOff>
    </xdr:from>
    <xdr:to>
      <xdr:col>0</xdr:col>
      <xdr:colOff>9434233</xdr:colOff>
      <xdr:row>1</xdr:row>
      <xdr:rowOff>526116</xdr:rowOff>
    </xdr:to>
    <xdr:pic>
      <xdr:nvPicPr>
        <xdr:cNvPr id="3" name="图片 2" descr="平安LOGO-横式-橙色-01.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10350" y="257175"/>
          <a:ext cx="2823883" cy="459441"/>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workbookViewId="0">
      <selection activeCell="A14" sqref="A14"/>
    </sheetView>
  </sheetViews>
  <sheetFormatPr defaultColWidth="9.125" defaultRowHeight="14.25"/>
  <cols>
    <col min="1" max="1" width="150.625" style="16" customWidth="1"/>
    <col min="2" max="16384" width="9.125" style="16"/>
  </cols>
  <sheetData>
    <row r="1" spans="1:31" s="12" customFormat="1" ht="15"/>
    <row r="2" spans="1:31" s="14" customFormat="1" ht="42.75" customHeight="1">
      <c r="A2" s="228" t="s">
        <v>272</v>
      </c>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c r="A3" s="42"/>
    </row>
    <row r="4" spans="1:31">
      <c r="A4" s="42"/>
    </row>
    <row r="5" spans="1:31" ht="28.5">
      <c r="A5" s="43" t="s">
        <v>273</v>
      </c>
    </row>
    <row r="7" spans="1:31" s="17" customFormat="1">
      <c r="A7" s="15" t="s">
        <v>274</v>
      </c>
    </row>
    <row r="9" spans="1:31">
      <c r="A9" s="17" t="s">
        <v>275</v>
      </c>
    </row>
  </sheetData>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74"/>
  <sheetViews>
    <sheetView topLeftCell="A13" workbookViewId="0">
      <selection activeCell="A14" sqref="A14"/>
    </sheetView>
  </sheetViews>
  <sheetFormatPr defaultRowHeight="14.25"/>
  <cols>
    <col min="1" max="1" width="9" style="23"/>
    <col min="2" max="2" width="42" style="23" customWidth="1"/>
    <col min="3" max="16384" width="9" style="23"/>
  </cols>
  <sheetData>
    <row r="1" spans="1:30" ht="23.25">
      <c r="A1" s="229"/>
      <c r="B1" s="230" t="s">
        <v>276</v>
      </c>
      <c r="C1" s="229"/>
      <c r="D1" s="229"/>
      <c r="E1" s="229"/>
      <c r="F1" s="229"/>
      <c r="G1" s="229"/>
      <c r="H1" s="229"/>
      <c r="I1" s="229"/>
      <c r="J1" s="229"/>
      <c r="K1" s="229"/>
      <c r="L1" s="229"/>
      <c r="M1" s="229"/>
      <c r="N1" s="229"/>
      <c r="O1" s="229"/>
      <c r="P1" s="229"/>
      <c r="Q1" s="229"/>
      <c r="R1" s="229"/>
      <c r="S1" s="229"/>
      <c r="T1" s="229"/>
      <c r="U1" s="229"/>
      <c r="V1" s="229"/>
      <c r="W1" s="229"/>
      <c r="X1" s="229"/>
      <c r="Y1" s="229"/>
      <c r="Z1" s="229"/>
      <c r="AA1" s="229"/>
      <c r="AB1" s="229"/>
      <c r="AC1" s="229"/>
      <c r="AD1" s="229"/>
    </row>
    <row r="2" spans="1:30" ht="23.25">
      <c r="A2" s="229"/>
      <c r="B2" s="230"/>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row>
    <row r="3" spans="1:30">
      <c r="A3" s="229"/>
      <c r="B3" s="229"/>
      <c r="C3" s="229"/>
      <c r="D3" s="229"/>
      <c r="E3" s="229"/>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row>
    <row r="4" spans="1:30" ht="15">
      <c r="A4" s="231">
        <v>1</v>
      </c>
      <c r="B4" s="232" t="s">
        <v>277</v>
      </c>
      <c r="C4" s="229"/>
      <c r="D4" s="229"/>
      <c r="E4" s="229"/>
      <c r="F4" s="229"/>
      <c r="G4" s="229"/>
      <c r="H4" s="229"/>
      <c r="I4" s="229"/>
      <c r="J4" s="229"/>
      <c r="K4" s="229"/>
      <c r="L4" s="229"/>
      <c r="M4" s="229"/>
      <c r="N4" s="229"/>
      <c r="O4" s="229"/>
      <c r="P4" s="229"/>
      <c r="Q4" s="229"/>
      <c r="R4" s="229"/>
      <c r="S4" s="229"/>
      <c r="T4" s="229"/>
      <c r="U4" s="229"/>
      <c r="V4" s="229"/>
      <c r="W4" s="229"/>
      <c r="X4" s="229"/>
      <c r="Y4" s="229"/>
      <c r="Z4" s="229"/>
      <c r="AA4" s="229"/>
      <c r="AB4" s="229"/>
      <c r="AC4" s="229"/>
      <c r="AD4" s="229"/>
    </row>
    <row r="5" spans="1:30" ht="15">
      <c r="A5" s="231"/>
      <c r="B5" s="212"/>
      <c r="C5" s="229"/>
      <c r="D5" s="229"/>
      <c r="E5" s="229"/>
      <c r="F5" s="229"/>
      <c r="G5" s="229"/>
      <c r="H5" s="229"/>
      <c r="I5" s="229"/>
      <c r="J5" s="229"/>
      <c r="K5" s="229"/>
      <c r="L5" s="229"/>
      <c r="M5" s="229"/>
      <c r="N5" s="229"/>
      <c r="O5" s="229"/>
      <c r="P5" s="229"/>
      <c r="Q5" s="229"/>
      <c r="R5" s="229"/>
      <c r="S5" s="229"/>
      <c r="T5" s="229"/>
      <c r="U5" s="229"/>
      <c r="V5" s="229"/>
      <c r="W5" s="229"/>
      <c r="X5" s="229"/>
      <c r="Y5" s="229"/>
      <c r="Z5" s="229"/>
      <c r="AA5" s="229"/>
      <c r="AB5" s="229"/>
      <c r="AC5" s="229"/>
      <c r="AD5" s="229"/>
    </row>
    <row r="6" spans="1:30" ht="15">
      <c r="A6" s="231">
        <v>2</v>
      </c>
      <c r="B6" s="232" t="s">
        <v>278</v>
      </c>
      <c r="C6" s="229"/>
      <c r="D6" s="229"/>
      <c r="E6" s="229"/>
      <c r="F6" s="229"/>
      <c r="G6" s="229"/>
      <c r="H6" s="229"/>
      <c r="I6" s="229"/>
      <c r="J6" s="229"/>
      <c r="K6" s="229"/>
      <c r="L6" s="229"/>
      <c r="M6" s="229"/>
      <c r="N6" s="229"/>
      <c r="O6" s="229"/>
      <c r="P6" s="229"/>
      <c r="Q6" s="229"/>
      <c r="R6" s="229"/>
      <c r="S6" s="229"/>
      <c r="T6" s="229"/>
      <c r="U6" s="229"/>
      <c r="V6" s="229"/>
      <c r="W6" s="229"/>
      <c r="X6" s="229"/>
      <c r="Y6" s="229"/>
      <c r="Z6" s="229"/>
      <c r="AA6" s="229"/>
      <c r="AB6" s="229"/>
      <c r="AC6" s="229"/>
      <c r="AD6" s="229"/>
    </row>
    <row r="7" spans="1:30" ht="15">
      <c r="A7" s="231"/>
      <c r="B7" s="212"/>
      <c r="C7" s="229"/>
      <c r="D7" s="229"/>
      <c r="E7" s="229"/>
      <c r="F7" s="229"/>
      <c r="G7" s="229"/>
      <c r="H7" s="229"/>
      <c r="I7" s="229"/>
      <c r="J7" s="229"/>
      <c r="K7" s="229"/>
      <c r="L7" s="229"/>
      <c r="M7" s="229"/>
      <c r="N7" s="229"/>
      <c r="O7" s="229"/>
      <c r="P7" s="229"/>
      <c r="Q7" s="229"/>
      <c r="R7" s="229"/>
      <c r="S7" s="229"/>
      <c r="T7" s="229"/>
      <c r="U7" s="229"/>
      <c r="V7" s="229"/>
      <c r="W7" s="229"/>
      <c r="X7" s="229"/>
      <c r="Y7" s="229"/>
      <c r="Z7" s="229"/>
      <c r="AA7" s="229"/>
      <c r="AB7" s="229"/>
      <c r="AC7" s="229"/>
      <c r="AD7" s="229"/>
    </row>
    <row r="8" spans="1:30" ht="15">
      <c r="A8" s="231">
        <v>3</v>
      </c>
      <c r="B8" s="232" t="s">
        <v>279</v>
      </c>
      <c r="C8" s="229"/>
      <c r="D8" s="229"/>
      <c r="E8" s="229"/>
      <c r="F8" s="229"/>
      <c r="G8" s="229"/>
      <c r="H8" s="229"/>
      <c r="I8" s="229"/>
      <c r="J8" s="229"/>
      <c r="K8" s="229"/>
      <c r="L8" s="229"/>
      <c r="M8" s="229"/>
      <c r="N8" s="229"/>
      <c r="O8" s="229"/>
      <c r="P8" s="229"/>
      <c r="Q8" s="229"/>
      <c r="R8" s="229"/>
      <c r="S8" s="229"/>
      <c r="T8" s="229"/>
      <c r="U8" s="229"/>
      <c r="V8" s="229"/>
      <c r="W8" s="229"/>
      <c r="X8" s="229"/>
      <c r="Y8" s="229"/>
      <c r="Z8" s="229"/>
      <c r="AA8" s="229"/>
      <c r="AB8" s="229"/>
      <c r="AC8" s="229"/>
      <c r="AD8" s="229"/>
    </row>
    <row r="9" spans="1:30" ht="15">
      <c r="A9" s="231"/>
      <c r="B9" s="212"/>
      <c r="C9" s="229"/>
      <c r="D9" s="229"/>
      <c r="E9" s="229"/>
      <c r="F9" s="229"/>
      <c r="G9" s="229"/>
      <c r="H9" s="229"/>
      <c r="I9" s="229"/>
      <c r="J9" s="229"/>
      <c r="K9" s="229"/>
      <c r="L9" s="229"/>
      <c r="M9" s="229"/>
      <c r="N9" s="229"/>
      <c r="O9" s="229"/>
      <c r="P9" s="229"/>
      <c r="Q9" s="229"/>
      <c r="R9" s="229"/>
      <c r="S9" s="229"/>
      <c r="T9" s="229"/>
      <c r="U9" s="229"/>
      <c r="V9" s="229"/>
      <c r="W9" s="229"/>
      <c r="X9" s="229"/>
      <c r="Y9" s="229"/>
      <c r="Z9" s="229"/>
      <c r="AA9" s="229"/>
      <c r="AB9" s="229"/>
      <c r="AC9" s="229"/>
      <c r="AD9" s="229"/>
    </row>
    <row r="10" spans="1:30" ht="15">
      <c r="A10" s="231">
        <v>4</v>
      </c>
      <c r="B10" s="232" t="s">
        <v>280</v>
      </c>
      <c r="C10" s="229"/>
      <c r="D10" s="229"/>
      <c r="E10" s="229"/>
      <c r="F10" s="229"/>
      <c r="G10" s="229"/>
      <c r="H10" s="229"/>
      <c r="I10" s="229"/>
      <c r="J10" s="229"/>
      <c r="K10" s="229"/>
      <c r="L10" s="229"/>
      <c r="M10" s="229"/>
      <c r="N10" s="229"/>
      <c r="O10" s="229"/>
      <c r="P10" s="229"/>
      <c r="Q10" s="229"/>
      <c r="R10" s="229"/>
      <c r="S10" s="229"/>
      <c r="T10" s="229"/>
      <c r="U10" s="229"/>
      <c r="V10" s="229"/>
      <c r="W10" s="229"/>
      <c r="X10" s="229"/>
      <c r="Y10" s="229"/>
      <c r="Z10" s="229"/>
      <c r="AA10" s="229"/>
      <c r="AB10" s="229"/>
      <c r="AC10" s="229"/>
      <c r="AD10" s="229"/>
    </row>
    <row r="11" spans="1:30" ht="15">
      <c r="A11" s="231"/>
      <c r="B11" s="212"/>
      <c r="C11" s="229"/>
      <c r="D11" s="229"/>
      <c r="E11" s="229"/>
      <c r="F11" s="229"/>
      <c r="G11" s="229"/>
      <c r="H11" s="229"/>
      <c r="I11" s="229"/>
      <c r="J11" s="229"/>
      <c r="K11" s="229"/>
      <c r="L11" s="229"/>
      <c r="M11" s="229"/>
      <c r="N11" s="229"/>
      <c r="O11" s="229"/>
      <c r="P11" s="229"/>
      <c r="Q11" s="229"/>
      <c r="R11" s="229"/>
      <c r="S11" s="229"/>
      <c r="T11" s="229"/>
      <c r="U11" s="229"/>
      <c r="V11" s="229"/>
      <c r="W11" s="229"/>
      <c r="X11" s="229"/>
      <c r="Y11" s="229"/>
      <c r="Z11" s="229"/>
      <c r="AA11" s="229"/>
      <c r="AB11" s="229"/>
      <c r="AC11" s="229"/>
      <c r="AD11" s="229"/>
    </row>
    <row r="12" spans="1:30" ht="15">
      <c r="A12" s="231">
        <v>5</v>
      </c>
      <c r="B12" s="233" t="s">
        <v>281</v>
      </c>
      <c r="C12" s="229"/>
      <c r="D12" s="229"/>
      <c r="E12" s="229"/>
      <c r="F12" s="229"/>
      <c r="G12" s="229"/>
      <c r="H12" s="229"/>
      <c r="I12" s="229"/>
      <c r="J12" s="229"/>
      <c r="K12" s="229"/>
      <c r="L12" s="229"/>
      <c r="M12" s="229"/>
      <c r="N12" s="229"/>
      <c r="O12" s="229"/>
      <c r="P12" s="229"/>
      <c r="Q12" s="229"/>
      <c r="R12" s="229"/>
      <c r="S12" s="229"/>
      <c r="T12" s="229"/>
      <c r="U12" s="229"/>
      <c r="V12" s="229"/>
      <c r="W12" s="229"/>
      <c r="X12" s="229"/>
      <c r="Y12" s="229"/>
      <c r="Z12" s="229"/>
      <c r="AA12" s="229"/>
      <c r="AB12" s="229"/>
      <c r="AC12" s="229"/>
      <c r="AD12" s="229"/>
    </row>
    <row r="13" spans="1:30" ht="15">
      <c r="A13" s="231">
        <v>5.0999999999999996</v>
      </c>
      <c r="B13" s="232" t="s">
        <v>282</v>
      </c>
      <c r="C13" s="229"/>
      <c r="D13" s="229"/>
      <c r="E13" s="229"/>
      <c r="F13" s="229"/>
      <c r="G13" s="229"/>
      <c r="H13" s="229"/>
      <c r="I13" s="229"/>
      <c r="J13" s="229"/>
      <c r="K13" s="229"/>
      <c r="L13" s="229"/>
      <c r="M13" s="229"/>
      <c r="N13" s="229"/>
      <c r="O13" s="229"/>
      <c r="P13" s="229"/>
      <c r="Q13" s="229"/>
      <c r="R13" s="229"/>
      <c r="S13" s="229"/>
      <c r="T13" s="229"/>
      <c r="U13" s="229"/>
      <c r="V13" s="229"/>
      <c r="W13" s="229"/>
      <c r="X13" s="229"/>
      <c r="Y13" s="229"/>
      <c r="Z13" s="229"/>
      <c r="AA13" s="229"/>
      <c r="AB13" s="229"/>
      <c r="AC13" s="229"/>
      <c r="AD13" s="229"/>
    </row>
    <row r="14" spans="1:30" ht="15">
      <c r="A14" s="231">
        <v>5.2</v>
      </c>
      <c r="B14" s="232" t="s">
        <v>283</v>
      </c>
      <c r="C14" s="229"/>
      <c r="D14" s="229"/>
      <c r="E14" s="229"/>
      <c r="F14" s="229"/>
      <c r="G14" s="229"/>
      <c r="H14" s="229"/>
      <c r="I14" s="229"/>
      <c r="J14" s="229"/>
      <c r="K14" s="229"/>
      <c r="L14" s="229"/>
      <c r="M14" s="229"/>
      <c r="N14" s="229"/>
      <c r="O14" s="229"/>
      <c r="P14" s="229"/>
      <c r="Q14" s="229"/>
      <c r="R14" s="229"/>
      <c r="S14" s="229"/>
      <c r="T14" s="229"/>
      <c r="U14" s="229"/>
      <c r="V14" s="229"/>
      <c r="W14" s="229"/>
      <c r="X14" s="229"/>
      <c r="Y14" s="229"/>
      <c r="Z14" s="229"/>
      <c r="AA14" s="229"/>
      <c r="AB14" s="229"/>
      <c r="AC14" s="229"/>
      <c r="AD14" s="229"/>
    </row>
    <row r="15" spans="1:30" ht="15">
      <c r="A15" s="231">
        <v>5.3</v>
      </c>
      <c r="B15" s="232" t="s">
        <v>284</v>
      </c>
      <c r="C15" s="229"/>
      <c r="D15" s="229"/>
      <c r="E15" s="229"/>
      <c r="F15" s="229"/>
      <c r="G15" s="229"/>
      <c r="H15" s="229"/>
      <c r="I15" s="229"/>
      <c r="J15" s="229"/>
      <c r="K15" s="229"/>
      <c r="L15" s="229"/>
      <c r="M15" s="229"/>
      <c r="N15" s="229"/>
      <c r="O15" s="229"/>
      <c r="P15" s="229"/>
      <c r="Q15" s="229"/>
      <c r="R15" s="229"/>
      <c r="S15" s="229"/>
      <c r="T15" s="229"/>
      <c r="U15" s="229"/>
      <c r="V15" s="229"/>
      <c r="W15" s="229"/>
      <c r="X15" s="229"/>
      <c r="Y15" s="229"/>
      <c r="Z15" s="229"/>
      <c r="AA15" s="229"/>
      <c r="AB15" s="229"/>
      <c r="AC15" s="229"/>
      <c r="AD15" s="229"/>
    </row>
    <row r="16" spans="1:30" ht="15">
      <c r="A16" s="231">
        <v>5.4</v>
      </c>
      <c r="B16" s="232" t="s">
        <v>285</v>
      </c>
      <c r="C16" s="229"/>
      <c r="D16" s="229"/>
      <c r="E16" s="229"/>
      <c r="F16" s="229"/>
      <c r="G16" s="229"/>
      <c r="H16" s="229"/>
      <c r="I16" s="229"/>
      <c r="J16" s="229"/>
      <c r="K16" s="229"/>
      <c r="L16" s="229"/>
      <c r="M16" s="229"/>
      <c r="N16" s="229"/>
      <c r="O16" s="229"/>
      <c r="P16" s="229"/>
      <c r="Q16" s="229"/>
      <c r="R16" s="229"/>
      <c r="S16" s="229"/>
      <c r="T16" s="229"/>
      <c r="U16" s="229"/>
      <c r="V16" s="229"/>
      <c r="W16" s="229"/>
      <c r="X16" s="229"/>
      <c r="Y16" s="229"/>
      <c r="Z16" s="229"/>
      <c r="AA16" s="229"/>
      <c r="AB16" s="229"/>
      <c r="AC16" s="229"/>
      <c r="AD16" s="229"/>
    </row>
    <row r="17" spans="1:30" ht="15">
      <c r="A17" s="231"/>
      <c r="B17" s="229"/>
      <c r="C17" s="229"/>
      <c r="D17" s="229"/>
      <c r="E17" s="229"/>
      <c r="F17" s="229"/>
      <c r="G17" s="229"/>
      <c r="H17" s="229"/>
      <c r="I17" s="229"/>
      <c r="J17" s="229"/>
      <c r="K17" s="229"/>
      <c r="L17" s="229"/>
      <c r="M17" s="229"/>
      <c r="N17" s="229"/>
      <c r="O17" s="229"/>
      <c r="P17" s="229"/>
      <c r="Q17" s="229"/>
      <c r="R17" s="229"/>
      <c r="S17" s="229"/>
      <c r="T17" s="229"/>
      <c r="U17" s="229"/>
      <c r="V17" s="229"/>
      <c r="W17" s="229"/>
      <c r="X17" s="229"/>
      <c r="Y17" s="229"/>
      <c r="Z17" s="229"/>
      <c r="AA17" s="229"/>
      <c r="AB17" s="229"/>
      <c r="AC17" s="229"/>
      <c r="AD17" s="229"/>
    </row>
    <row r="18" spans="1:30" ht="15">
      <c r="A18" s="231">
        <v>6</v>
      </c>
      <c r="B18" s="233" t="s">
        <v>286</v>
      </c>
      <c r="C18" s="229"/>
      <c r="D18" s="229"/>
      <c r="E18" s="229"/>
      <c r="F18" s="229"/>
      <c r="G18" s="229"/>
      <c r="H18" s="229"/>
      <c r="I18" s="229"/>
      <c r="J18" s="229"/>
      <c r="K18" s="229"/>
      <c r="L18" s="229"/>
      <c r="M18" s="229"/>
      <c r="N18" s="229"/>
      <c r="O18" s="229"/>
      <c r="P18" s="229"/>
      <c r="Q18" s="229"/>
      <c r="R18" s="229"/>
      <c r="S18" s="229"/>
      <c r="T18" s="229"/>
      <c r="U18" s="229"/>
      <c r="V18" s="229"/>
      <c r="W18" s="229"/>
      <c r="X18" s="229"/>
      <c r="Y18" s="229"/>
      <c r="Z18" s="229"/>
      <c r="AA18" s="229"/>
      <c r="AB18" s="229"/>
      <c r="AC18" s="229"/>
      <c r="AD18" s="229"/>
    </row>
    <row r="19" spans="1:30" ht="15">
      <c r="A19" s="231">
        <v>6.1</v>
      </c>
      <c r="B19" s="232" t="s">
        <v>287</v>
      </c>
      <c r="C19" s="229"/>
      <c r="D19" s="229"/>
      <c r="E19" s="229"/>
      <c r="F19" s="229"/>
      <c r="G19" s="229"/>
      <c r="H19" s="229"/>
      <c r="I19" s="229"/>
      <c r="J19" s="229"/>
      <c r="K19" s="229"/>
      <c r="L19" s="229"/>
      <c r="M19" s="229"/>
      <c r="N19" s="229"/>
      <c r="O19" s="229"/>
      <c r="P19" s="229"/>
      <c r="Q19" s="229"/>
      <c r="R19" s="229"/>
      <c r="S19" s="229"/>
      <c r="T19" s="229"/>
      <c r="U19" s="229"/>
      <c r="V19" s="229"/>
      <c r="W19" s="229"/>
      <c r="X19" s="229"/>
      <c r="Y19" s="229"/>
      <c r="Z19" s="229"/>
      <c r="AA19" s="229"/>
      <c r="AB19" s="229"/>
      <c r="AC19" s="229"/>
      <c r="AD19" s="229"/>
    </row>
    <row r="20" spans="1:30" ht="15">
      <c r="A20" s="231">
        <v>6.2</v>
      </c>
      <c r="B20" s="232" t="s">
        <v>288</v>
      </c>
      <c r="C20" s="229"/>
      <c r="D20" s="229"/>
      <c r="E20" s="229"/>
      <c r="F20" s="229"/>
      <c r="G20" s="229"/>
      <c r="H20" s="229"/>
      <c r="I20" s="229"/>
      <c r="J20" s="229"/>
      <c r="K20" s="229"/>
      <c r="L20" s="229"/>
      <c r="M20" s="229"/>
      <c r="N20" s="229"/>
      <c r="O20" s="229"/>
      <c r="P20" s="229"/>
      <c r="Q20" s="229"/>
      <c r="R20" s="229"/>
      <c r="S20" s="229"/>
      <c r="T20" s="229"/>
      <c r="U20" s="229"/>
      <c r="V20" s="229"/>
      <c r="W20" s="229"/>
      <c r="X20" s="229"/>
      <c r="Y20" s="229"/>
      <c r="Z20" s="229"/>
      <c r="AA20" s="229"/>
      <c r="AB20" s="229"/>
      <c r="AC20" s="229"/>
      <c r="AD20" s="229"/>
    </row>
    <row r="21" spans="1:30" ht="15">
      <c r="A21" s="234" t="s">
        <v>54</v>
      </c>
      <c r="B21" s="232" t="s">
        <v>289</v>
      </c>
      <c r="C21" s="229"/>
      <c r="D21" s="229"/>
      <c r="E21" s="229"/>
      <c r="F21" s="229"/>
      <c r="G21" s="229"/>
      <c r="H21" s="229"/>
      <c r="I21" s="229"/>
      <c r="J21" s="229"/>
      <c r="K21" s="229"/>
      <c r="L21" s="229"/>
      <c r="M21" s="229"/>
      <c r="N21" s="229"/>
      <c r="O21" s="229"/>
      <c r="P21" s="229"/>
      <c r="Q21" s="229"/>
      <c r="R21" s="229"/>
      <c r="S21" s="229"/>
      <c r="T21" s="229"/>
      <c r="U21" s="229"/>
      <c r="V21" s="229"/>
      <c r="W21" s="229"/>
      <c r="X21" s="229"/>
      <c r="Y21" s="229"/>
      <c r="Z21" s="229"/>
      <c r="AA21" s="229"/>
      <c r="AB21" s="229"/>
      <c r="AC21" s="229"/>
      <c r="AD21" s="229"/>
    </row>
    <row r="22" spans="1:30" ht="15">
      <c r="A22" s="234" t="s">
        <v>55</v>
      </c>
      <c r="B22" s="232" t="s">
        <v>290</v>
      </c>
      <c r="C22" s="229"/>
      <c r="D22" s="229"/>
      <c r="E22" s="229"/>
      <c r="F22" s="229"/>
      <c r="G22" s="229"/>
      <c r="H22" s="229"/>
      <c r="I22" s="229"/>
      <c r="J22" s="229"/>
      <c r="K22" s="229"/>
      <c r="L22" s="229"/>
      <c r="M22" s="229"/>
      <c r="N22" s="229"/>
      <c r="O22" s="229"/>
      <c r="P22" s="229"/>
      <c r="Q22" s="229"/>
      <c r="R22" s="229"/>
      <c r="S22" s="229"/>
      <c r="T22" s="229"/>
      <c r="U22" s="229"/>
      <c r="V22" s="229"/>
      <c r="W22" s="229"/>
      <c r="X22" s="229"/>
      <c r="Y22" s="229"/>
      <c r="Z22" s="229"/>
      <c r="AA22" s="229"/>
      <c r="AB22" s="229"/>
      <c r="AC22" s="229"/>
      <c r="AD22" s="229"/>
    </row>
    <row r="23" spans="1:30">
      <c r="A23" s="229"/>
      <c r="B23" s="212"/>
      <c r="C23" s="229"/>
      <c r="D23" s="229"/>
      <c r="E23" s="229"/>
      <c r="F23" s="229"/>
      <c r="G23" s="229"/>
      <c r="H23" s="229"/>
      <c r="I23" s="229"/>
      <c r="J23" s="229"/>
      <c r="K23" s="229"/>
      <c r="L23" s="229"/>
      <c r="M23" s="229"/>
      <c r="N23" s="229"/>
      <c r="O23" s="229"/>
      <c r="P23" s="229"/>
      <c r="Q23" s="229"/>
      <c r="R23" s="229"/>
      <c r="S23" s="229"/>
      <c r="T23" s="229"/>
      <c r="U23" s="229"/>
      <c r="V23" s="229"/>
      <c r="W23" s="229"/>
      <c r="X23" s="229"/>
      <c r="Y23" s="229"/>
      <c r="Z23" s="229"/>
      <c r="AA23" s="229"/>
      <c r="AB23" s="229"/>
      <c r="AC23" s="229"/>
      <c r="AD23" s="229"/>
    </row>
    <row r="24" spans="1:30">
      <c r="A24" s="229"/>
      <c r="B24" s="212"/>
      <c r="C24" s="229"/>
      <c r="D24" s="229"/>
      <c r="E24" s="229"/>
      <c r="F24" s="229"/>
      <c r="G24" s="229"/>
      <c r="H24" s="229"/>
      <c r="I24" s="229"/>
      <c r="J24" s="229"/>
      <c r="K24" s="229"/>
      <c r="L24" s="229"/>
      <c r="M24" s="229"/>
      <c r="N24" s="229"/>
      <c r="O24" s="229"/>
      <c r="P24" s="229"/>
      <c r="Q24" s="229"/>
      <c r="R24" s="229"/>
      <c r="S24" s="229"/>
      <c r="T24" s="229"/>
      <c r="U24" s="229"/>
      <c r="V24" s="229"/>
      <c r="W24" s="229"/>
      <c r="X24" s="229"/>
      <c r="Y24" s="229"/>
      <c r="Z24" s="229"/>
      <c r="AA24" s="229"/>
      <c r="AB24" s="229"/>
      <c r="AC24" s="229"/>
      <c r="AD24" s="229"/>
    </row>
    <row r="25" spans="1:30">
      <c r="A25" s="229"/>
      <c r="B25" s="229"/>
      <c r="C25" s="229"/>
      <c r="D25" s="229"/>
      <c r="E25" s="229"/>
      <c r="F25" s="229"/>
      <c r="G25" s="229"/>
      <c r="H25" s="229"/>
      <c r="I25" s="229"/>
      <c r="J25" s="229"/>
      <c r="K25" s="229"/>
      <c r="L25" s="229"/>
      <c r="M25" s="229"/>
      <c r="N25" s="229"/>
      <c r="O25" s="229"/>
      <c r="P25" s="229"/>
      <c r="Q25" s="229"/>
      <c r="R25" s="229"/>
      <c r="S25" s="229"/>
      <c r="T25" s="229"/>
      <c r="U25" s="229"/>
      <c r="V25" s="229"/>
      <c r="W25" s="229"/>
      <c r="X25" s="229"/>
      <c r="Y25" s="229"/>
      <c r="Z25" s="229"/>
      <c r="AA25" s="229"/>
      <c r="AB25" s="229"/>
      <c r="AC25" s="229"/>
      <c r="AD25" s="229"/>
    </row>
    <row r="26" spans="1:30">
      <c r="A26" s="229"/>
      <c r="B26" s="229"/>
      <c r="C26" s="229"/>
      <c r="D26" s="229"/>
      <c r="E26" s="229"/>
      <c r="F26" s="229"/>
      <c r="G26" s="229"/>
      <c r="H26" s="229"/>
      <c r="I26" s="229"/>
      <c r="J26" s="229"/>
      <c r="K26" s="229"/>
      <c r="L26" s="229"/>
      <c r="M26" s="229"/>
      <c r="N26" s="229"/>
      <c r="O26" s="229"/>
      <c r="P26" s="229"/>
      <c r="Q26" s="229"/>
      <c r="R26" s="229"/>
      <c r="S26" s="229"/>
      <c r="T26" s="229"/>
      <c r="U26" s="229"/>
      <c r="V26" s="229"/>
      <c r="W26" s="229"/>
      <c r="X26" s="229"/>
      <c r="Y26" s="229"/>
      <c r="Z26" s="229"/>
      <c r="AA26" s="229"/>
      <c r="AB26" s="229"/>
      <c r="AC26" s="229"/>
      <c r="AD26" s="229"/>
    </row>
    <row r="27" spans="1:30">
      <c r="A27" s="229"/>
      <c r="B27" s="229"/>
      <c r="C27" s="229"/>
      <c r="D27" s="229"/>
      <c r="E27" s="229"/>
      <c r="F27" s="229"/>
      <c r="G27" s="229"/>
      <c r="H27" s="229"/>
      <c r="I27" s="229"/>
      <c r="J27" s="229"/>
      <c r="K27" s="229"/>
      <c r="L27" s="229"/>
      <c r="M27" s="229"/>
      <c r="N27" s="229"/>
      <c r="O27" s="229"/>
      <c r="P27" s="229"/>
      <c r="Q27" s="229"/>
      <c r="R27" s="229"/>
      <c r="S27" s="229"/>
      <c r="T27" s="229"/>
      <c r="U27" s="229"/>
      <c r="V27" s="229"/>
      <c r="W27" s="229"/>
      <c r="X27" s="229"/>
      <c r="Y27" s="229"/>
      <c r="Z27" s="229"/>
      <c r="AA27" s="229"/>
      <c r="AB27" s="229"/>
      <c r="AC27" s="229"/>
      <c r="AD27" s="229"/>
    </row>
    <row r="28" spans="1:30">
      <c r="A28" s="229"/>
      <c r="B28" s="229"/>
      <c r="C28" s="229"/>
      <c r="D28" s="229"/>
      <c r="E28" s="229"/>
      <c r="F28" s="229"/>
      <c r="G28" s="229"/>
      <c r="H28" s="229"/>
      <c r="I28" s="229"/>
      <c r="J28" s="229"/>
      <c r="K28" s="229"/>
      <c r="L28" s="229"/>
      <c r="M28" s="229"/>
      <c r="N28" s="229"/>
      <c r="O28" s="229"/>
      <c r="P28" s="229"/>
      <c r="Q28" s="229"/>
      <c r="R28" s="229"/>
      <c r="S28" s="229"/>
      <c r="T28" s="229"/>
      <c r="U28" s="229"/>
      <c r="V28" s="229"/>
      <c r="W28" s="229"/>
      <c r="X28" s="229"/>
      <c r="Y28" s="229"/>
      <c r="Z28" s="229"/>
      <c r="AA28" s="229"/>
      <c r="AB28" s="229"/>
      <c r="AC28" s="229"/>
      <c r="AD28" s="229"/>
    </row>
    <row r="29" spans="1:30">
      <c r="A29" s="229"/>
      <c r="B29" s="229"/>
      <c r="C29" s="229"/>
      <c r="D29" s="229"/>
      <c r="E29" s="229"/>
      <c r="F29" s="229"/>
      <c r="G29" s="229"/>
      <c r="H29" s="229"/>
      <c r="I29" s="229"/>
      <c r="J29" s="229"/>
      <c r="K29" s="229"/>
      <c r="L29" s="229"/>
      <c r="M29" s="229"/>
      <c r="N29" s="229"/>
      <c r="O29" s="229"/>
      <c r="P29" s="229"/>
      <c r="Q29" s="229"/>
      <c r="R29" s="229"/>
      <c r="S29" s="229"/>
      <c r="T29" s="229"/>
      <c r="U29" s="229"/>
      <c r="V29" s="229"/>
      <c r="W29" s="229"/>
      <c r="X29" s="229"/>
      <c r="Y29" s="229"/>
      <c r="Z29" s="229"/>
      <c r="AA29" s="229"/>
      <c r="AB29" s="229"/>
      <c r="AC29" s="229"/>
      <c r="AD29" s="229"/>
    </row>
    <row r="30" spans="1:30">
      <c r="A30" s="229"/>
      <c r="B30" s="229"/>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row>
    <row r="31" spans="1:30">
      <c r="A31" s="229"/>
      <c r="B31" s="229"/>
      <c r="C31" s="229"/>
      <c r="D31" s="229"/>
      <c r="E31" s="229"/>
      <c r="F31" s="229"/>
      <c r="G31" s="229"/>
      <c r="H31" s="229"/>
      <c r="I31" s="229"/>
      <c r="J31" s="229"/>
      <c r="K31" s="229"/>
      <c r="L31" s="229"/>
      <c r="M31" s="229"/>
      <c r="N31" s="229"/>
      <c r="O31" s="229"/>
      <c r="P31" s="229"/>
      <c r="Q31" s="229"/>
      <c r="R31" s="229"/>
      <c r="S31" s="229"/>
      <c r="T31" s="229"/>
      <c r="U31" s="229"/>
      <c r="V31" s="229"/>
      <c r="W31" s="229"/>
      <c r="X31" s="229"/>
      <c r="Y31" s="229"/>
      <c r="Z31" s="229"/>
      <c r="AA31" s="229"/>
      <c r="AB31" s="229"/>
      <c r="AC31" s="229"/>
      <c r="AD31" s="229"/>
    </row>
    <row r="32" spans="1:30">
      <c r="A32" s="229"/>
      <c r="B32" s="229"/>
      <c r="C32" s="229"/>
      <c r="D32" s="229"/>
      <c r="E32" s="229"/>
      <c r="F32" s="229"/>
      <c r="G32" s="229"/>
      <c r="H32" s="229"/>
      <c r="I32" s="229"/>
      <c r="J32" s="229"/>
      <c r="K32" s="229"/>
      <c r="L32" s="229"/>
      <c r="M32" s="229"/>
      <c r="N32" s="229"/>
      <c r="O32" s="229"/>
      <c r="P32" s="229"/>
      <c r="Q32" s="229"/>
      <c r="R32" s="229"/>
      <c r="S32" s="229"/>
      <c r="T32" s="229"/>
      <c r="U32" s="229"/>
      <c r="V32" s="229"/>
      <c r="W32" s="229"/>
      <c r="X32" s="229"/>
      <c r="Y32" s="229"/>
      <c r="Z32" s="229"/>
      <c r="AA32" s="229"/>
      <c r="AB32" s="229"/>
      <c r="AC32" s="229"/>
      <c r="AD32" s="229"/>
    </row>
    <row r="33" spans="1:30">
      <c r="A33" s="229"/>
      <c r="B33" s="229"/>
      <c r="C33" s="229"/>
      <c r="D33" s="229"/>
      <c r="E33" s="229"/>
      <c r="F33" s="229"/>
      <c r="G33" s="229"/>
      <c r="H33" s="229"/>
      <c r="I33" s="229"/>
      <c r="J33" s="229"/>
      <c r="K33" s="229"/>
      <c r="L33" s="229"/>
      <c r="M33" s="229"/>
      <c r="N33" s="229"/>
      <c r="O33" s="229"/>
      <c r="P33" s="229"/>
      <c r="Q33" s="229"/>
      <c r="R33" s="229"/>
      <c r="S33" s="229"/>
      <c r="T33" s="229"/>
      <c r="U33" s="229"/>
      <c r="V33" s="229"/>
      <c r="W33" s="229"/>
      <c r="X33" s="229"/>
      <c r="Y33" s="229"/>
      <c r="Z33" s="229"/>
      <c r="AA33" s="229"/>
      <c r="AB33" s="229"/>
      <c r="AC33" s="229"/>
      <c r="AD33" s="229"/>
    </row>
    <row r="34" spans="1:30">
      <c r="A34" s="229"/>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row>
    <row r="35" spans="1:30">
      <c r="A35" s="229"/>
      <c r="B35" s="229"/>
      <c r="C35" s="229"/>
      <c r="D35" s="229"/>
      <c r="E35" s="229"/>
      <c r="F35" s="229"/>
      <c r="G35" s="229"/>
      <c r="H35" s="229"/>
      <c r="I35" s="229"/>
      <c r="J35" s="229"/>
      <c r="K35" s="229"/>
      <c r="L35" s="229"/>
      <c r="M35" s="229"/>
      <c r="N35" s="229"/>
      <c r="O35" s="229"/>
      <c r="P35" s="229"/>
      <c r="Q35" s="229"/>
      <c r="R35" s="229"/>
      <c r="S35" s="229"/>
      <c r="T35" s="229"/>
      <c r="U35" s="229"/>
      <c r="V35" s="229"/>
      <c r="W35" s="229"/>
      <c r="X35" s="229"/>
      <c r="Y35" s="229"/>
      <c r="Z35" s="229"/>
      <c r="AA35" s="229"/>
      <c r="AB35" s="229"/>
      <c r="AC35" s="229"/>
      <c r="AD35" s="229"/>
    </row>
    <row r="36" spans="1:30">
      <c r="A36" s="229"/>
      <c r="B36" s="229"/>
      <c r="C36" s="229"/>
      <c r="D36" s="229"/>
      <c r="E36" s="229"/>
      <c r="F36" s="229"/>
      <c r="G36" s="229"/>
      <c r="H36" s="229"/>
      <c r="I36" s="229"/>
      <c r="J36" s="229"/>
      <c r="K36" s="229"/>
      <c r="L36" s="229"/>
      <c r="M36" s="229"/>
      <c r="N36" s="229"/>
      <c r="O36" s="229"/>
      <c r="P36" s="229"/>
      <c r="Q36" s="229"/>
      <c r="R36" s="229"/>
      <c r="S36" s="229"/>
      <c r="T36" s="229"/>
      <c r="U36" s="229"/>
      <c r="V36" s="229"/>
      <c r="W36" s="229"/>
      <c r="X36" s="229"/>
      <c r="Y36" s="229"/>
      <c r="Z36" s="229"/>
      <c r="AA36" s="229"/>
      <c r="AB36" s="229"/>
      <c r="AC36" s="229"/>
      <c r="AD36" s="229"/>
    </row>
    <row r="37" spans="1:30">
      <c r="A37" s="229"/>
      <c r="B37" s="229"/>
      <c r="C37" s="229"/>
      <c r="D37" s="229"/>
      <c r="E37" s="229"/>
      <c r="F37" s="229"/>
      <c r="G37" s="229"/>
      <c r="H37" s="229"/>
      <c r="I37" s="229"/>
      <c r="J37" s="229"/>
      <c r="K37" s="229"/>
      <c r="L37" s="229"/>
      <c r="M37" s="229"/>
      <c r="N37" s="229"/>
      <c r="O37" s="229"/>
      <c r="P37" s="229"/>
      <c r="Q37" s="229"/>
      <c r="R37" s="229"/>
      <c r="S37" s="229"/>
      <c r="T37" s="229"/>
      <c r="U37" s="229"/>
      <c r="V37" s="229"/>
      <c r="W37" s="229"/>
      <c r="X37" s="229"/>
      <c r="Y37" s="229"/>
      <c r="Z37" s="229"/>
      <c r="AA37" s="229"/>
      <c r="AB37" s="229"/>
      <c r="AC37" s="229"/>
      <c r="AD37" s="229"/>
    </row>
    <row r="38" spans="1:30">
      <c r="A38" s="229"/>
      <c r="B38" s="229"/>
      <c r="C38" s="229"/>
      <c r="D38" s="229"/>
      <c r="E38" s="229"/>
      <c r="F38" s="229"/>
      <c r="G38" s="229"/>
      <c r="H38" s="229"/>
      <c r="I38" s="229"/>
      <c r="J38" s="229"/>
      <c r="K38" s="229"/>
      <c r="L38" s="229"/>
      <c r="M38" s="229"/>
      <c r="N38" s="229"/>
      <c r="O38" s="229"/>
      <c r="P38" s="229"/>
      <c r="Q38" s="229"/>
      <c r="R38" s="229"/>
      <c r="S38" s="229"/>
      <c r="T38" s="229"/>
      <c r="U38" s="229"/>
      <c r="V38" s="229"/>
      <c r="W38" s="229"/>
      <c r="X38" s="229"/>
      <c r="Y38" s="229"/>
      <c r="Z38" s="229"/>
      <c r="AA38" s="229"/>
      <c r="AB38" s="229"/>
      <c r="AC38" s="229"/>
      <c r="AD38" s="229"/>
    </row>
    <row r="39" spans="1:30">
      <c r="A39" s="229"/>
      <c r="B39" s="229"/>
      <c r="C39" s="229"/>
      <c r="D39" s="229"/>
      <c r="E39" s="229"/>
      <c r="F39" s="229"/>
      <c r="G39" s="229"/>
      <c r="H39" s="229"/>
      <c r="I39" s="229"/>
      <c r="J39" s="229"/>
      <c r="K39" s="229"/>
      <c r="L39" s="229"/>
      <c r="M39" s="229"/>
      <c r="N39" s="229"/>
      <c r="O39" s="229"/>
      <c r="P39" s="229"/>
      <c r="Q39" s="229"/>
      <c r="R39" s="229"/>
      <c r="S39" s="229"/>
      <c r="T39" s="229"/>
      <c r="U39" s="229"/>
      <c r="V39" s="229"/>
      <c r="W39" s="229"/>
      <c r="X39" s="229"/>
      <c r="Y39" s="229"/>
      <c r="Z39" s="229"/>
      <c r="AA39" s="229"/>
      <c r="AB39" s="229"/>
      <c r="AC39" s="229"/>
      <c r="AD39" s="229"/>
    </row>
    <row r="40" spans="1:30">
      <c r="A40" s="229"/>
      <c r="B40" s="229"/>
      <c r="C40" s="229"/>
      <c r="D40" s="229"/>
      <c r="E40" s="229"/>
      <c r="F40" s="229"/>
      <c r="G40" s="229"/>
      <c r="H40" s="229"/>
      <c r="I40" s="229"/>
      <c r="J40" s="229"/>
      <c r="K40" s="229"/>
      <c r="L40" s="229"/>
      <c r="M40" s="229"/>
      <c r="N40" s="229"/>
      <c r="O40" s="229"/>
      <c r="P40" s="229"/>
      <c r="Q40" s="229"/>
      <c r="R40" s="229"/>
      <c r="S40" s="229"/>
      <c r="T40" s="229"/>
      <c r="U40" s="229"/>
      <c r="V40" s="229"/>
      <c r="W40" s="229"/>
      <c r="X40" s="229"/>
      <c r="Y40" s="229"/>
      <c r="Z40" s="229"/>
      <c r="AA40" s="229"/>
      <c r="AB40" s="229"/>
      <c r="AC40" s="229"/>
      <c r="AD40" s="229"/>
    </row>
    <row r="41" spans="1:30">
      <c r="A41" s="229"/>
      <c r="B41" s="229"/>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row>
    <row r="42" spans="1:30">
      <c r="A42" s="229"/>
      <c r="B42" s="229"/>
      <c r="C42" s="229"/>
      <c r="D42" s="229"/>
      <c r="E42" s="229"/>
      <c r="F42" s="229"/>
      <c r="G42" s="229"/>
      <c r="H42" s="229"/>
      <c r="I42" s="229"/>
      <c r="J42" s="229"/>
      <c r="K42" s="229"/>
      <c r="L42" s="229"/>
      <c r="M42" s="229"/>
      <c r="N42" s="229"/>
      <c r="O42" s="229"/>
      <c r="P42" s="229"/>
      <c r="Q42" s="229"/>
      <c r="R42" s="229"/>
      <c r="S42" s="229"/>
      <c r="T42" s="229"/>
      <c r="U42" s="229"/>
      <c r="V42" s="229"/>
      <c r="W42" s="229"/>
      <c r="X42" s="229"/>
      <c r="Y42" s="229"/>
      <c r="Z42" s="229"/>
      <c r="AA42" s="229"/>
      <c r="AB42" s="229"/>
      <c r="AC42" s="229"/>
      <c r="AD42" s="229"/>
    </row>
    <row r="43" spans="1:30">
      <c r="A43" s="229"/>
      <c r="B43" s="229"/>
      <c r="C43" s="229"/>
      <c r="D43" s="229"/>
      <c r="E43" s="229"/>
      <c r="F43" s="229"/>
      <c r="G43" s="229"/>
      <c r="H43" s="229"/>
      <c r="I43" s="229"/>
      <c r="J43" s="229"/>
      <c r="K43" s="229"/>
      <c r="L43" s="229"/>
      <c r="M43" s="229"/>
      <c r="N43" s="229"/>
      <c r="O43" s="229"/>
      <c r="P43" s="229"/>
      <c r="Q43" s="229"/>
      <c r="R43" s="229"/>
      <c r="S43" s="229"/>
      <c r="T43" s="229"/>
      <c r="U43" s="229"/>
      <c r="V43" s="229"/>
      <c r="W43" s="229"/>
      <c r="X43" s="229"/>
      <c r="Y43" s="229"/>
      <c r="Z43" s="229"/>
      <c r="AA43" s="229"/>
      <c r="AB43" s="229"/>
      <c r="AC43" s="229"/>
      <c r="AD43" s="229"/>
    </row>
    <row r="44" spans="1:30">
      <c r="A44" s="229"/>
      <c r="B44" s="229"/>
      <c r="C44" s="229"/>
      <c r="D44" s="229"/>
      <c r="E44" s="229"/>
      <c r="F44" s="229"/>
      <c r="G44" s="229"/>
      <c r="H44" s="229"/>
      <c r="I44" s="229"/>
      <c r="J44" s="229"/>
      <c r="K44" s="229"/>
      <c r="L44" s="229"/>
      <c r="M44" s="229"/>
      <c r="N44" s="229"/>
      <c r="O44" s="229"/>
      <c r="P44" s="229"/>
      <c r="Q44" s="229"/>
      <c r="R44" s="229"/>
      <c r="S44" s="229"/>
      <c r="T44" s="229"/>
      <c r="U44" s="229"/>
      <c r="V44" s="229"/>
      <c r="W44" s="229"/>
      <c r="X44" s="229"/>
      <c r="Y44" s="229"/>
      <c r="Z44" s="229"/>
      <c r="AA44" s="229"/>
      <c r="AB44" s="229"/>
      <c r="AC44" s="229"/>
      <c r="AD44" s="229"/>
    </row>
    <row r="45" spans="1:30">
      <c r="A45" s="229"/>
      <c r="B45" s="229"/>
      <c r="C45" s="229"/>
      <c r="D45" s="229"/>
      <c r="E45" s="229"/>
      <c r="F45" s="229"/>
      <c r="G45" s="229"/>
      <c r="H45" s="229"/>
      <c r="I45" s="229"/>
      <c r="J45" s="229"/>
      <c r="K45" s="229"/>
      <c r="L45" s="229"/>
      <c r="M45" s="229"/>
      <c r="N45" s="229"/>
      <c r="O45" s="229"/>
      <c r="P45" s="229"/>
      <c r="Q45" s="229"/>
      <c r="R45" s="229"/>
      <c r="S45" s="229"/>
      <c r="T45" s="229"/>
      <c r="U45" s="229"/>
      <c r="V45" s="229"/>
      <c r="W45" s="229"/>
      <c r="X45" s="229"/>
      <c r="Y45" s="229"/>
      <c r="Z45" s="229"/>
      <c r="AA45" s="229"/>
      <c r="AB45" s="229"/>
      <c r="AC45" s="229"/>
      <c r="AD45" s="229"/>
    </row>
    <row r="46" spans="1:30">
      <c r="A46" s="229"/>
      <c r="B46" s="229"/>
      <c r="C46" s="229"/>
      <c r="D46" s="229"/>
      <c r="E46" s="229"/>
      <c r="F46" s="229"/>
      <c r="G46" s="229"/>
      <c r="H46" s="229"/>
      <c r="I46" s="229"/>
      <c r="J46" s="229"/>
      <c r="K46" s="229"/>
      <c r="L46" s="229"/>
      <c r="M46" s="229"/>
      <c r="N46" s="229"/>
      <c r="O46" s="229"/>
      <c r="P46" s="229"/>
      <c r="Q46" s="229"/>
      <c r="R46" s="229"/>
      <c r="S46" s="229"/>
      <c r="T46" s="229"/>
      <c r="U46" s="229"/>
      <c r="V46" s="229"/>
      <c r="W46" s="229"/>
      <c r="X46" s="229"/>
      <c r="Y46" s="229"/>
      <c r="Z46" s="229"/>
      <c r="AA46" s="229"/>
      <c r="AB46" s="229"/>
      <c r="AC46" s="229"/>
      <c r="AD46" s="229"/>
    </row>
    <row r="47" spans="1:30">
      <c r="A47" s="229"/>
      <c r="B47" s="229"/>
      <c r="C47" s="229"/>
      <c r="D47" s="229"/>
      <c r="E47" s="229"/>
      <c r="F47" s="229"/>
      <c r="G47" s="229"/>
      <c r="H47" s="229"/>
      <c r="I47" s="229"/>
      <c r="J47" s="229"/>
      <c r="K47" s="229"/>
      <c r="L47" s="229"/>
      <c r="M47" s="229"/>
      <c r="N47" s="229"/>
      <c r="O47" s="229"/>
      <c r="P47" s="229"/>
      <c r="Q47" s="229"/>
      <c r="R47" s="229"/>
      <c r="S47" s="229"/>
      <c r="T47" s="229"/>
      <c r="U47" s="229"/>
      <c r="V47" s="229"/>
      <c r="W47" s="229"/>
      <c r="X47" s="229"/>
      <c r="Y47" s="229"/>
      <c r="Z47" s="229"/>
      <c r="AA47" s="229"/>
      <c r="AB47" s="229"/>
      <c r="AC47" s="229"/>
      <c r="AD47" s="229"/>
    </row>
    <row r="48" spans="1:30">
      <c r="A48" s="229"/>
      <c r="B48" s="229"/>
      <c r="C48" s="229"/>
      <c r="D48" s="229"/>
      <c r="E48" s="229"/>
      <c r="F48" s="229"/>
      <c r="G48" s="229"/>
      <c r="H48" s="229"/>
      <c r="I48" s="229"/>
      <c r="J48" s="229"/>
      <c r="K48" s="229"/>
      <c r="L48" s="229"/>
      <c r="M48" s="229"/>
      <c r="N48" s="229"/>
      <c r="O48" s="229"/>
      <c r="P48" s="229"/>
      <c r="Q48" s="229"/>
      <c r="R48" s="229"/>
      <c r="S48" s="229"/>
      <c r="T48" s="229"/>
      <c r="U48" s="229"/>
      <c r="V48" s="229"/>
      <c r="W48" s="229"/>
      <c r="X48" s="229"/>
      <c r="Y48" s="229"/>
      <c r="Z48" s="229"/>
      <c r="AA48" s="229"/>
      <c r="AB48" s="229"/>
      <c r="AC48" s="229"/>
      <c r="AD48" s="229"/>
    </row>
    <row r="49" spans="1:30">
      <c r="A49" s="229"/>
      <c r="B49" s="229"/>
      <c r="C49" s="229"/>
      <c r="D49" s="229"/>
      <c r="E49" s="229"/>
      <c r="F49" s="229"/>
      <c r="G49" s="229"/>
      <c r="H49" s="229"/>
      <c r="I49" s="229"/>
      <c r="J49" s="229"/>
      <c r="K49" s="229"/>
      <c r="L49" s="229"/>
      <c r="M49" s="229"/>
      <c r="N49" s="229"/>
      <c r="O49" s="229"/>
      <c r="P49" s="229"/>
      <c r="Q49" s="229"/>
      <c r="R49" s="229"/>
      <c r="S49" s="229"/>
      <c r="T49" s="229"/>
      <c r="U49" s="229"/>
      <c r="V49" s="229"/>
      <c r="W49" s="229"/>
      <c r="X49" s="229"/>
      <c r="Y49" s="229"/>
      <c r="Z49" s="229"/>
      <c r="AA49" s="229"/>
      <c r="AB49" s="229"/>
      <c r="AC49" s="229"/>
      <c r="AD49" s="229"/>
    </row>
    <row r="50" spans="1:30">
      <c r="A50" s="229"/>
      <c r="B50" s="229"/>
      <c r="C50" s="229"/>
      <c r="D50" s="229"/>
      <c r="E50" s="229"/>
      <c r="F50" s="229"/>
      <c r="G50" s="229"/>
      <c r="H50" s="229"/>
      <c r="I50" s="229"/>
      <c r="J50" s="229"/>
      <c r="K50" s="229"/>
      <c r="L50" s="229"/>
      <c r="M50" s="229"/>
      <c r="N50" s="229"/>
      <c r="O50" s="229"/>
      <c r="P50" s="229"/>
      <c r="Q50" s="229"/>
      <c r="R50" s="229"/>
      <c r="S50" s="229"/>
      <c r="T50" s="229"/>
      <c r="U50" s="229"/>
      <c r="V50" s="229"/>
      <c r="W50" s="229"/>
      <c r="X50" s="229"/>
      <c r="Y50" s="229"/>
      <c r="Z50" s="229"/>
      <c r="AA50" s="229"/>
      <c r="AB50" s="229"/>
      <c r="AC50" s="229"/>
      <c r="AD50" s="229"/>
    </row>
    <row r="51" spans="1:30">
      <c r="A51" s="229"/>
      <c r="B51" s="229"/>
      <c r="C51" s="229"/>
      <c r="D51" s="229"/>
      <c r="E51" s="229"/>
      <c r="F51" s="229"/>
      <c r="G51" s="229"/>
      <c r="H51" s="229"/>
      <c r="I51" s="229"/>
      <c r="J51" s="229"/>
      <c r="K51" s="229"/>
      <c r="L51" s="229"/>
      <c r="M51" s="229"/>
      <c r="N51" s="229"/>
      <c r="O51" s="229"/>
      <c r="P51" s="229"/>
      <c r="Q51" s="229"/>
      <c r="R51" s="229"/>
      <c r="S51" s="229"/>
      <c r="T51" s="229"/>
      <c r="U51" s="229"/>
      <c r="V51" s="229"/>
      <c r="W51" s="229"/>
      <c r="X51" s="229"/>
      <c r="Y51" s="229"/>
      <c r="Z51" s="229"/>
      <c r="AA51" s="229"/>
      <c r="AB51" s="229"/>
      <c r="AC51" s="229"/>
      <c r="AD51" s="229"/>
    </row>
    <row r="52" spans="1:30">
      <c r="A52" s="229"/>
      <c r="B52" s="229"/>
      <c r="C52" s="229"/>
      <c r="D52" s="229"/>
      <c r="E52" s="229"/>
      <c r="F52" s="229"/>
      <c r="G52" s="229"/>
      <c r="H52" s="229"/>
      <c r="I52" s="229"/>
      <c r="J52" s="229"/>
      <c r="K52" s="229"/>
      <c r="L52" s="229"/>
      <c r="M52" s="229"/>
      <c r="N52" s="229"/>
      <c r="O52" s="229"/>
      <c r="P52" s="229"/>
      <c r="Q52" s="229"/>
      <c r="R52" s="229"/>
      <c r="S52" s="229"/>
      <c r="T52" s="229"/>
      <c r="U52" s="229"/>
      <c r="V52" s="229"/>
      <c r="W52" s="229"/>
      <c r="X52" s="229"/>
      <c r="Y52" s="229"/>
      <c r="Z52" s="229"/>
      <c r="AA52" s="229"/>
      <c r="AB52" s="229"/>
      <c r="AC52" s="229"/>
      <c r="AD52" s="229"/>
    </row>
    <row r="53" spans="1:30">
      <c r="A53" s="229"/>
      <c r="B53" s="229"/>
      <c r="C53" s="229"/>
      <c r="D53" s="229"/>
      <c r="E53" s="229"/>
      <c r="F53" s="229"/>
      <c r="G53" s="229"/>
      <c r="H53" s="229"/>
      <c r="I53" s="229"/>
      <c r="J53" s="229"/>
      <c r="K53" s="229"/>
      <c r="L53" s="229"/>
      <c r="M53" s="229"/>
      <c r="N53" s="229"/>
      <c r="O53" s="229"/>
      <c r="P53" s="229"/>
      <c r="Q53" s="229"/>
      <c r="R53" s="229"/>
      <c r="S53" s="229"/>
      <c r="T53" s="229"/>
      <c r="U53" s="229"/>
      <c r="V53" s="229"/>
      <c r="W53" s="229"/>
      <c r="X53" s="229"/>
      <c r="Y53" s="229"/>
      <c r="Z53" s="229"/>
      <c r="AA53" s="229"/>
      <c r="AB53" s="229"/>
      <c r="AC53" s="229"/>
      <c r="AD53" s="229"/>
    </row>
    <row r="54" spans="1:30">
      <c r="A54" s="229"/>
      <c r="B54" s="229"/>
      <c r="C54" s="229"/>
      <c r="D54" s="229"/>
      <c r="E54" s="229"/>
      <c r="F54" s="229"/>
      <c r="G54" s="229"/>
      <c r="H54" s="229"/>
      <c r="I54" s="229"/>
      <c r="J54" s="229"/>
      <c r="K54" s="229"/>
      <c r="L54" s="229"/>
      <c r="M54" s="229"/>
      <c r="N54" s="229"/>
      <c r="O54" s="229"/>
      <c r="P54" s="229"/>
      <c r="Q54" s="229"/>
      <c r="R54" s="229"/>
      <c r="S54" s="229"/>
      <c r="T54" s="229"/>
      <c r="U54" s="229"/>
      <c r="V54" s="229"/>
      <c r="W54" s="229"/>
      <c r="X54" s="229"/>
      <c r="Y54" s="229"/>
      <c r="Z54" s="229"/>
      <c r="AA54" s="229"/>
      <c r="AB54" s="229"/>
      <c r="AC54" s="229"/>
      <c r="AD54" s="229"/>
    </row>
    <row r="55" spans="1:30">
      <c r="A55" s="229"/>
      <c r="B55" s="229"/>
      <c r="C55" s="229"/>
      <c r="D55" s="229"/>
      <c r="E55" s="229"/>
      <c r="F55" s="229"/>
      <c r="G55" s="229"/>
      <c r="H55" s="229"/>
      <c r="I55" s="229"/>
      <c r="J55" s="229"/>
      <c r="K55" s="229"/>
      <c r="L55" s="229"/>
      <c r="M55" s="229"/>
      <c r="N55" s="229"/>
      <c r="O55" s="229"/>
      <c r="P55" s="229"/>
      <c r="Q55" s="229"/>
      <c r="R55" s="229"/>
      <c r="S55" s="229"/>
      <c r="T55" s="229"/>
      <c r="U55" s="229"/>
      <c r="V55" s="229"/>
      <c r="W55" s="229"/>
      <c r="X55" s="229"/>
      <c r="Y55" s="229"/>
      <c r="Z55" s="229"/>
      <c r="AA55" s="229"/>
      <c r="AB55" s="229"/>
      <c r="AC55" s="229"/>
      <c r="AD55" s="229"/>
    </row>
    <row r="56" spans="1:30">
      <c r="A56" s="229"/>
      <c r="B56" s="229"/>
      <c r="C56" s="229"/>
      <c r="D56" s="229"/>
      <c r="E56" s="229"/>
      <c r="F56" s="229"/>
      <c r="G56" s="229"/>
      <c r="H56" s="229"/>
      <c r="I56" s="229"/>
      <c r="J56" s="229"/>
      <c r="K56" s="229"/>
      <c r="L56" s="229"/>
      <c r="M56" s="229"/>
      <c r="N56" s="229"/>
      <c r="O56" s="229"/>
      <c r="P56" s="229"/>
      <c r="Q56" s="229"/>
      <c r="R56" s="229"/>
      <c r="S56" s="229"/>
      <c r="T56" s="229"/>
      <c r="U56" s="229"/>
      <c r="V56" s="229"/>
      <c r="W56" s="229"/>
      <c r="X56" s="229"/>
      <c r="Y56" s="229"/>
      <c r="Z56" s="229"/>
      <c r="AA56" s="229"/>
      <c r="AB56" s="229"/>
      <c r="AC56" s="229"/>
      <c r="AD56" s="229"/>
    </row>
    <row r="57" spans="1:30">
      <c r="A57" s="229"/>
      <c r="B57" s="229"/>
      <c r="C57" s="229"/>
      <c r="D57" s="229"/>
      <c r="E57" s="229"/>
      <c r="F57" s="229"/>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29"/>
    </row>
    <row r="58" spans="1:30">
      <c r="A58" s="229"/>
      <c r="B58" s="229"/>
      <c r="C58" s="229"/>
      <c r="D58" s="229"/>
      <c r="E58" s="229"/>
      <c r="F58" s="229"/>
      <c r="G58" s="229"/>
      <c r="H58" s="229"/>
      <c r="I58" s="229"/>
      <c r="J58" s="229"/>
      <c r="K58" s="229"/>
      <c r="L58" s="229"/>
      <c r="M58" s="229"/>
      <c r="N58" s="229"/>
      <c r="O58" s="229"/>
      <c r="P58" s="229"/>
      <c r="Q58" s="229"/>
      <c r="R58" s="229"/>
      <c r="S58" s="229"/>
      <c r="T58" s="229"/>
      <c r="U58" s="229"/>
      <c r="V58" s="229"/>
      <c r="W58" s="229"/>
      <c r="X58" s="229"/>
      <c r="Y58" s="229"/>
      <c r="Z58" s="229"/>
      <c r="AA58" s="229"/>
      <c r="AB58" s="229"/>
      <c r="AC58" s="229"/>
      <c r="AD58" s="229"/>
    </row>
    <row r="59" spans="1:30">
      <c r="A59" s="229"/>
      <c r="B59" s="229"/>
      <c r="C59" s="229"/>
      <c r="D59" s="229"/>
      <c r="E59" s="229"/>
      <c r="F59" s="229"/>
      <c r="G59" s="229"/>
      <c r="H59" s="229"/>
      <c r="I59" s="229"/>
      <c r="J59" s="229"/>
      <c r="K59" s="229"/>
      <c r="L59" s="229"/>
      <c r="M59" s="229"/>
      <c r="N59" s="229"/>
      <c r="O59" s="229"/>
      <c r="P59" s="229"/>
      <c r="Q59" s="229"/>
      <c r="R59" s="229"/>
      <c r="S59" s="229"/>
      <c r="T59" s="229"/>
      <c r="U59" s="229"/>
      <c r="V59" s="229"/>
      <c r="W59" s="229"/>
      <c r="X59" s="229"/>
      <c r="Y59" s="229"/>
      <c r="Z59" s="229"/>
      <c r="AA59" s="229"/>
      <c r="AB59" s="229"/>
      <c r="AC59" s="229"/>
      <c r="AD59" s="229"/>
    </row>
    <row r="60" spans="1:30">
      <c r="A60" s="229"/>
      <c r="B60" s="229"/>
      <c r="C60" s="229"/>
      <c r="D60" s="229"/>
      <c r="E60" s="229"/>
      <c r="F60" s="229"/>
      <c r="G60" s="229"/>
      <c r="H60" s="229"/>
      <c r="I60" s="229"/>
      <c r="J60" s="229"/>
      <c r="K60" s="229"/>
      <c r="L60" s="229"/>
      <c r="M60" s="229"/>
      <c r="N60" s="229"/>
      <c r="O60" s="229"/>
      <c r="P60" s="229"/>
      <c r="Q60" s="229"/>
      <c r="R60" s="229"/>
      <c r="S60" s="229"/>
      <c r="T60" s="229"/>
      <c r="U60" s="229"/>
      <c r="V60" s="229"/>
      <c r="W60" s="229"/>
      <c r="X60" s="229"/>
      <c r="Y60" s="229"/>
      <c r="Z60" s="229"/>
      <c r="AA60" s="229"/>
      <c r="AB60" s="229"/>
      <c r="AC60" s="229"/>
      <c r="AD60" s="229"/>
    </row>
    <row r="61" spans="1:30">
      <c r="A61" s="229"/>
      <c r="B61" s="229"/>
      <c r="C61" s="229"/>
      <c r="D61" s="229"/>
      <c r="E61" s="229"/>
      <c r="F61" s="229"/>
      <c r="G61" s="229"/>
      <c r="H61" s="229"/>
      <c r="I61" s="229"/>
      <c r="J61" s="229"/>
      <c r="K61" s="229"/>
      <c r="L61" s="229"/>
      <c r="M61" s="229"/>
      <c r="N61" s="229"/>
      <c r="O61" s="229"/>
      <c r="P61" s="229"/>
      <c r="Q61" s="229"/>
      <c r="R61" s="229"/>
      <c r="S61" s="229"/>
      <c r="T61" s="229"/>
      <c r="U61" s="229"/>
      <c r="V61" s="229"/>
      <c r="W61" s="229"/>
      <c r="X61" s="229"/>
      <c r="Y61" s="229"/>
      <c r="Z61" s="229"/>
      <c r="AA61" s="229"/>
      <c r="AB61" s="229"/>
      <c r="AC61" s="229"/>
      <c r="AD61" s="229"/>
    </row>
    <row r="62" spans="1:30">
      <c r="A62" s="229"/>
      <c r="B62" s="229"/>
      <c r="C62" s="229"/>
      <c r="D62" s="229"/>
      <c r="E62" s="229"/>
      <c r="F62" s="229"/>
      <c r="G62" s="229"/>
      <c r="H62" s="229"/>
      <c r="I62" s="229"/>
      <c r="J62" s="229"/>
      <c r="K62" s="229"/>
      <c r="L62" s="229"/>
      <c r="M62" s="229"/>
      <c r="N62" s="229"/>
      <c r="O62" s="229"/>
      <c r="P62" s="229"/>
      <c r="Q62" s="229"/>
      <c r="R62" s="229"/>
      <c r="S62" s="229"/>
      <c r="T62" s="229"/>
      <c r="U62" s="229"/>
      <c r="V62" s="229"/>
      <c r="W62" s="229"/>
      <c r="X62" s="229"/>
      <c r="Y62" s="229"/>
      <c r="Z62" s="229"/>
      <c r="AA62" s="229"/>
      <c r="AB62" s="229"/>
      <c r="AC62" s="229"/>
      <c r="AD62" s="229"/>
    </row>
    <row r="63" spans="1:30">
      <c r="A63" s="229"/>
      <c r="B63" s="229"/>
      <c r="C63" s="229"/>
      <c r="D63" s="229"/>
      <c r="E63" s="229"/>
      <c r="F63" s="229"/>
      <c r="G63" s="229"/>
      <c r="H63" s="229"/>
      <c r="I63" s="229"/>
      <c r="J63" s="229"/>
      <c r="K63" s="229"/>
      <c r="L63" s="229"/>
      <c r="M63" s="229"/>
      <c r="N63" s="229"/>
      <c r="O63" s="229"/>
      <c r="P63" s="229"/>
      <c r="Q63" s="229"/>
      <c r="R63" s="229"/>
      <c r="S63" s="229"/>
      <c r="T63" s="229"/>
      <c r="U63" s="229"/>
      <c r="V63" s="229"/>
      <c r="W63" s="229"/>
      <c r="X63" s="229"/>
      <c r="Y63" s="229"/>
      <c r="Z63" s="229"/>
      <c r="AA63" s="229"/>
      <c r="AB63" s="229"/>
      <c r="AC63" s="229"/>
      <c r="AD63" s="229"/>
    </row>
    <row r="64" spans="1:30">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row>
    <row r="65" spans="1:30">
      <c r="A65" s="229"/>
      <c r="B65" s="229"/>
      <c r="C65" s="229"/>
      <c r="D65" s="229"/>
      <c r="E65" s="229"/>
      <c r="F65" s="229"/>
      <c r="G65" s="229"/>
      <c r="H65" s="229"/>
      <c r="I65" s="229"/>
      <c r="J65" s="229"/>
      <c r="K65" s="229"/>
      <c r="L65" s="229"/>
      <c r="M65" s="229"/>
      <c r="N65" s="229"/>
      <c r="O65" s="229"/>
      <c r="P65" s="229"/>
      <c r="Q65" s="229"/>
      <c r="R65" s="229"/>
      <c r="S65" s="229"/>
      <c r="T65" s="229"/>
      <c r="U65" s="229"/>
      <c r="V65" s="229"/>
      <c r="W65" s="229"/>
      <c r="X65" s="229"/>
      <c r="Y65" s="229"/>
      <c r="Z65" s="229"/>
      <c r="AA65" s="229"/>
      <c r="AB65" s="229"/>
      <c r="AC65" s="229"/>
      <c r="AD65" s="229"/>
    </row>
    <row r="66" spans="1:30">
      <c r="A66" s="229"/>
      <c r="B66" s="229"/>
      <c r="C66" s="229"/>
      <c r="D66" s="229"/>
      <c r="E66" s="229"/>
      <c r="F66" s="229"/>
      <c r="G66" s="229"/>
      <c r="H66" s="229"/>
      <c r="I66" s="229"/>
      <c r="J66" s="229"/>
      <c r="K66" s="229"/>
      <c r="L66" s="229"/>
      <c r="M66" s="229"/>
      <c r="N66" s="229"/>
      <c r="O66" s="229"/>
      <c r="P66" s="229"/>
      <c r="Q66" s="229"/>
      <c r="R66" s="229"/>
      <c r="S66" s="229"/>
      <c r="T66" s="229"/>
      <c r="U66" s="229"/>
      <c r="V66" s="229"/>
      <c r="W66" s="229"/>
      <c r="X66" s="229"/>
      <c r="Y66" s="229"/>
      <c r="Z66" s="229"/>
      <c r="AA66" s="229"/>
      <c r="AB66" s="229"/>
      <c r="AC66" s="229"/>
      <c r="AD66" s="229"/>
    </row>
    <row r="67" spans="1:30">
      <c r="A67" s="229"/>
      <c r="B67" s="229"/>
      <c r="C67" s="229"/>
      <c r="D67" s="229"/>
      <c r="E67" s="229"/>
      <c r="F67" s="229"/>
      <c r="G67" s="229"/>
      <c r="H67" s="229"/>
      <c r="I67" s="229"/>
      <c r="J67" s="229"/>
      <c r="K67" s="229"/>
      <c r="L67" s="229"/>
      <c r="M67" s="229"/>
      <c r="N67" s="229"/>
      <c r="O67" s="229"/>
      <c r="P67" s="229"/>
      <c r="Q67" s="229"/>
      <c r="R67" s="229"/>
      <c r="S67" s="229"/>
      <c r="T67" s="229"/>
      <c r="U67" s="229"/>
      <c r="V67" s="229"/>
      <c r="W67" s="229"/>
      <c r="X67" s="229"/>
      <c r="Y67" s="229"/>
      <c r="Z67" s="229"/>
      <c r="AA67" s="229"/>
      <c r="AB67" s="229"/>
      <c r="AC67" s="229"/>
      <c r="AD67" s="229"/>
    </row>
    <row r="68" spans="1:30">
      <c r="A68" s="229"/>
      <c r="B68" s="229"/>
      <c r="C68" s="229"/>
      <c r="D68" s="229"/>
      <c r="E68" s="229"/>
      <c r="F68" s="229"/>
      <c r="G68" s="229"/>
      <c r="H68" s="229"/>
      <c r="I68" s="229"/>
      <c r="J68" s="229"/>
      <c r="K68" s="229"/>
      <c r="L68" s="229"/>
      <c r="M68" s="229"/>
      <c r="N68" s="229"/>
      <c r="O68" s="229"/>
      <c r="P68" s="229"/>
      <c r="Q68" s="229"/>
      <c r="R68" s="229"/>
      <c r="S68" s="229"/>
      <c r="T68" s="229"/>
      <c r="U68" s="229"/>
      <c r="V68" s="229"/>
      <c r="W68" s="229"/>
      <c r="X68" s="229"/>
      <c r="Y68" s="229"/>
      <c r="Z68" s="229"/>
      <c r="AA68" s="229"/>
      <c r="AB68" s="229"/>
      <c r="AC68" s="229"/>
      <c r="AD68" s="229"/>
    </row>
    <row r="69" spans="1:30">
      <c r="A69" s="229"/>
      <c r="B69" s="229"/>
      <c r="C69" s="229"/>
      <c r="D69" s="229"/>
      <c r="E69" s="229"/>
      <c r="F69" s="229"/>
      <c r="G69" s="229"/>
      <c r="H69" s="229"/>
      <c r="I69" s="229"/>
      <c r="J69" s="229"/>
      <c r="K69" s="229"/>
      <c r="L69" s="229"/>
      <c r="M69" s="229"/>
      <c r="N69" s="229"/>
      <c r="O69" s="229"/>
      <c r="P69" s="229"/>
      <c r="Q69" s="229"/>
      <c r="R69" s="229"/>
      <c r="S69" s="229"/>
      <c r="T69" s="229"/>
      <c r="U69" s="229"/>
      <c r="V69" s="229"/>
      <c r="W69" s="229"/>
      <c r="X69" s="229"/>
      <c r="Y69" s="229"/>
      <c r="Z69" s="229"/>
      <c r="AA69" s="229"/>
      <c r="AB69" s="229"/>
      <c r="AC69" s="229"/>
      <c r="AD69" s="229"/>
    </row>
    <row r="70" spans="1:30">
      <c r="A70" s="229"/>
      <c r="B70" s="229"/>
      <c r="C70" s="229"/>
      <c r="D70" s="229"/>
      <c r="E70" s="229"/>
      <c r="F70" s="229"/>
      <c r="G70" s="229"/>
      <c r="H70" s="229"/>
      <c r="I70" s="229"/>
      <c r="J70" s="229"/>
      <c r="K70" s="229"/>
      <c r="L70" s="229"/>
      <c r="M70" s="229"/>
      <c r="N70" s="229"/>
      <c r="O70" s="229"/>
      <c r="P70" s="229"/>
      <c r="Q70" s="229"/>
      <c r="R70" s="229"/>
      <c r="S70" s="229"/>
      <c r="T70" s="229"/>
      <c r="U70" s="229"/>
      <c r="V70" s="229"/>
      <c r="W70" s="229"/>
      <c r="X70" s="229"/>
      <c r="Y70" s="229"/>
      <c r="Z70" s="229"/>
      <c r="AA70" s="229"/>
      <c r="AB70" s="229"/>
      <c r="AC70" s="229"/>
      <c r="AD70" s="229"/>
    </row>
    <row r="71" spans="1:30">
      <c r="A71" s="229"/>
      <c r="B71" s="229"/>
      <c r="C71" s="229"/>
      <c r="D71" s="229"/>
      <c r="E71" s="229"/>
      <c r="F71" s="229"/>
      <c r="G71" s="229"/>
      <c r="H71" s="229"/>
      <c r="I71" s="229"/>
      <c r="J71" s="229"/>
      <c r="K71" s="229"/>
      <c r="L71" s="229"/>
      <c r="M71" s="229"/>
      <c r="N71" s="229"/>
      <c r="O71" s="229"/>
      <c r="P71" s="229"/>
      <c r="Q71" s="229"/>
      <c r="R71" s="229"/>
      <c r="S71" s="229"/>
      <c r="T71" s="229"/>
      <c r="U71" s="229"/>
      <c r="V71" s="229"/>
      <c r="W71" s="229"/>
      <c r="X71" s="229"/>
      <c r="Y71" s="229"/>
      <c r="Z71" s="229"/>
      <c r="AA71" s="229"/>
      <c r="AB71" s="229"/>
      <c r="AC71" s="229"/>
      <c r="AD71" s="229"/>
    </row>
    <row r="72" spans="1:30">
      <c r="A72" s="229"/>
      <c r="B72" s="229"/>
      <c r="C72" s="229"/>
      <c r="D72" s="229"/>
      <c r="E72" s="229"/>
      <c r="F72" s="229"/>
      <c r="G72" s="229"/>
      <c r="H72" s="229"/>
      <c r="I72" s="229"/>
      <c r="J72" s="229"/>
      <c r="K72" s="229"/>
      <c r="L72" s="229"/>
      <c r="M72" s="229"/>
      <c r="N72" s="229"/>
      <c r="O72" s="229"/>
      <c r="P72" s="229"/>
      <c r="Q72" s="229"/>
      <c r="R72" s="229"/>
      <c r="S72" s="229"/>
      <c r="T72" s="229"/>
      <c r="U72" s="229"/>
      <c r="V72" s="229"/>
      <c r="W72" s="229"/>
      <c r="X72" s="229"/>
      <c r="Y72" s="229"/>
      <c r="Z72" s="229"/>
      <c r="AA72" s="229"/>
      <c r="AB72" s="229"/>
      <c r="AC72" s="229"/>
      <c r="AD72" s="229"/>
    </row>
    <row r="73" spans="1:30">
      <c r="A73" s="229"/>
      <c r="B73" s="229"/>
      <c r="C73" s="229"/>
      <c r="D73" s="229"/>
      <c r="E73" s="229"/>
      <c r="F73" s="229"/>
      <c r="G73" s="229"/>
      <c r="H73" s="229"/>
      <c r="I73" s="229"/>
      <c r="J73" s="229"/>
      <c r="K73" s="229"/>
      <c r="L73" s="229"/>
      <c r="M73" s="229"/>
      <c r="N73" s="229"/>
      <c r="O73" s="229"/>
      <c r="P73" s="229"/>
      <c r="Q73" s="229"/>
      <c r="R73" s="229"/>
      <c r="S73" s="229"/>
      <c r="T73" s="229"/>
      <c r="U73" s="229"/>
      <c r="V73" s="229"/>
      <c r="W73" s="229"/>
      <c r="X73" s="229"/>
      <c r="Y73" s="229"/>
      <c r="Z73" s="229"/>
      <c r="AA73" s="229"/>
      <c r="AB73" s="229"/>
      <c r="AC73" s="229"/>
      <c r="AD73" s="229"/>
    </row>
    <row r="74" spans="1:30">
      <c r="A74" s="229"/>
      <c r="B74" s="229"/>
      <c r="C74" s="229"/>
      <c r="D74" s="229"/>
      <c r="E74" s="229"/>
      <c r="F74" s="229"/>
      <c r="G74" s="229"/>
      <c r="H74" s="229"/>
      <c r="I74" s="229"/>
      <c r="J74" s="229"/>
      <c r="K74" s="229"/>
      <c r="L74" s="229"/>
      <c r="M74" s="229"/>
      <c r="N74" s="229"/>
      <c r="O74" s="229"/>
      <c r="P74" s="229"/>
      <c r="Q74" s="229"/>
      <c r="R74" s="229"/>
      <c r="S74" s="229"/>
      <c r="T74" s="229"/>
      <c r="U74" s="229"/>
      <c r="V74" s="229"/>
      <c r="W74" s="229"/>
      <c r="X74" s="229"/>
      <c r="Y74" s="229"/>
      <c r="Z74" s="229"/>
      <c r="AA74" s="229"/>
      <c r="AB74" s="229"/>
      <c r="AC74" s="229"/>
      <c r="AD74" s="229"/>
    </row>
    <row r="75" spans="1:30">
      <c r="A75" s="229"/>
      <c r="B75" s="229"/>
      <c r="C75" s="229"/>
      <c r="D75" s="229"/>
      <c r="E75" s="229"/>
      <c r="F75" s="229"/>
      <c r="G75" s="229"/>
      <c r="H75" s="229"/>
      <c r="I75" s="229"/>
      <c r="J75" s="229"/>
      <c r="K75" s="229"/>
      <c r="L75" s="229"/>
      <c r="M75" s="229"/>
      <c r="N75" s="229"/>
      <c r="O75" s="229"/>
      <c r="P75" s="229"/>
      <c r="Q75" s="229"/>
      <c r="R75" s="229"/>
      <c r="S75" s="229"/>
      <c r="T75" s="229"/>
      <c r="U75" s="229"/>
      <c r="V75" s="229"/>
      <c r="W75" s="229"/>
      <c r="X75" s="229"/>
      <c r="Y75" s="229"/>
      <c r="Z75" s="229"/>
      <c r="AA75" s="229"/>
      <c r="AB75" s="229"/>
      <c r="AC75" s="229"/>
      <c r="AD75" s="229"/>
    </row>
    <row r="76" spans="1:30">
      <c r="A76" s="229"/>
      <c r="B76" s="229"/>
      <c r="C76" s="229"/>
      <c r="D76" s="229"/>
      <c r="E76" s="229"/>
      <c r="F76" s="229"/>
      <c r="G76" s="229"/>
      <c r="H76" s="229"/>
      <c r="I76" s="229"/>
      <c r="J76" s="229"/>
      <c r="K76" s="229"/>
      <c r="L76" s="229"/>
      <c r="M76" s="229"/>
      <c r="N76" s="229"/>
      <c r="O76" s="229"/>
      <c r="P76" s="229"/>
      <c r="Q76" s="229"/>
      <c r="R76" s="229"/>
      <c r="S76" s="229"/>
      <c r="T76" s="229"/>
      <c r="U76" s="229"/>
      <c r="V76" s="229"/>
      <c r="W76" s="229"/>
      <c r="X76" s="229"/>
      <c r="Y76" s="229"/>
      <c r="Z76" s="229"/>
      <c r="AA76" s="229"/>
      <c r="AB76" s="229"/>
      <c r="AC76" s="229"/>
      <c r="AD76" s="229"/>
    </row>
    <row r="77" spans="1:30">
      <c r="A77" s="229"/>
      <c r="B77" s="229"/>
      <c r="C77" s="229"/>
      <c r="D77" s="229"/>
      <c r="E77" s="229"/>
      <c r="F77" s="229"/>
      <c r="G77" s="229"/>
      <c r="H77" s="229"/>
      <c r="I77" s="229"/>
      <c r="J77" s="229"/>
      <c r="K77" s="229"/>
      <c r="L77" s="229"/>
      <c r="M77" s="229"/>
      <c r="N77" s="229"/>
      <c r="O77" s="229"/>
      <c r="P77" s="229"/>
      <c r="Q77" s="229"/>
      <c r="R77" s="229"/>
      <c r="S77" s="229"/>
      <c r="T77" s="229"/>
      <c r="U77" s="229"/>
      <c r="V77" s="229"/>
      <c r="W77" s="229"/>
      <c r="X77" s="229"/>
      <c r="Y77" s="229"/>
      <c r="Z77" s="229"/>
      <c r="AA77" s="229"/>
      <c r="AB77" s="229"/>
      <c r="AC77" s="229"/>
      <c r="AD77" s="229"/>
    </row>
    <row r="78" spans="1:30">
      <c r="A78" s="229"/>
      <c r="B78" s="229"/>
      <c r="C78" s="229"/>
      <c r="D78" s="229"/>
      <c r="E78" s="229"/>
      <c r="F78" s="229"/>
      <c r="G78" s="229"/>
      <c r="H78" s="229"/>
      <c r="I78" s="229"/>
      <c r="J78" s="229"/>
      <c r="K78" s="229"/>
      <c r="L78" s="229"/>
      <c r="M78" s="229"/>
      <c r="N78" s="229"/>
      <c r="O78" s="229"/>
      <c r="P78" s="229"/>
      <c r="Q78" s="229"/>
      <c r="R78" s="229"/>
      <c r="S78" s="229"/>
      <c r="T78" s="229"/>
      <c r="U78" s="229"/>
      <c r="V78" s="229"/>
      <c r="W78" s="229"/>
      <c r="X78" s="229"/>
      <c r="Y78" s="229"/>
      <c r="Z78" s="229"/>
      <c r="AA78" s="229"/>
      <c r="AB78" s="229"/>
      <c r="AC78" s="229"/>
      <c r="AD78" s="229"/>
    </row>
    <row r="79" spans="1:30">
      <c r="A79" s="229"/>
      <c r="B79" s="229"/>
      <c r="C79" s="229"/>
      <c r="D79" s="229"/>
      <c r="E79" s="229"/>
      <c r="F79" s="229"/>
      <c r="G79" s="229"/>
      <c r="H79" s="229"/>
      <c r="I79" s="229"/>
      <c r="J79" s="229"/>
      <c r="K79" s="229"/>
      <c r="L79" s="229"/>
      <c r="M79" s="229"/>
      <c r="N79" s="229"/>
      <c r="O79" s="229"/>
      <c r="P79" s="229"/>
      <c r="Q79" s="229"/>
      <c r="R79" s="229"/>
      <c r="S79" s="229"/>
      <c r="T79" s="229"/>
      <c r="U79" s="229"/>
      <c r="V79" s="229"/>
      <c r="W79" s="229"/>
      <c r="X79" s="229"/>
      <c r="Y79" s="229"/>
      <c r="Z79" s="229"/>
      <c r="AA79" s="229"/>
      <c r="AB79" s="229"/>
      <c r="AC79" s="229"/>
      <c r="AD79" s="229"/>
    </row>
    <row r="80" spans="1:30">
      <c r="A80" s="229"/>
      <c r="B80" s="229"/>
      <c r="C80" s="229"/>
      <c r="D80" s="229"/>
      <c r="E80" s="229"/>
      <c r="F80" s="229"/>
      <c r="G80" s="229"/>
      <c r="H80" s="229"/>
      <c r="I80" s="229"/>
      <c r="J80" s="229"/>
      <c r="K80" s="229"/>
      <c r="L80" s="229"/>
      <c r="M80" s="229"/>
      <c r="N80" s="229"/>
      <c r="O80" s="229"/>
      <c r="P80" s="229"/>
      <c r="Q80" s="229"/>
      <c r="R80" s="229"/>
      <c r="S80" s="229"/>
      <c r="T80" s="229"/>
      <c r="U80" s="229"/>
      <c r="V80" s="229"/>
      <c r="W80" s="229"/>
      <c r="X80" s="229"/>
      <c r="Y80" s="229"/>
      <c r="Z80" s="229"/>
      <c r="AA80" s="229"/>
      <c r="AB80" s="229"/>
      <c r="AC80" s="229"/>
      <c r="AD80" s="229"/>
    </row>
    <row r="81" spans="1:30">
      <c r="A81" s="229"/>
      <c r="B81" s="229"/>
      <c r="C81" s="229"/>
      <c r="D81" s="229"/>
      <c r="E81" s="229"/>
      <c r="F81" s="229"/>
      <c r="G81" s="229"/>
      <c r="H81" s="229"/>
      <c r="I81" s="229"/>
      <c r="J81" s="229"/>
      <c r="K81" s="229"/>
      <c r="L81" s="229"/>
      <c r="M81" s="229"/>
      <c r="N81" s="229"/>
      <c r="O81" s="229"/>
      <c r="P81" s="229"/>
      <c r="Q81" s="229"/>
      <c r="R81" s="229"/>
      <c r="S81" s="229"/>
      <c r="T81" s="229"/>
      <c r="U81" s="229"/>
      <c r="V81" s="229"/>
      <c r="W81" s="229"/>
      <c r="X81" s="229"/>
      <c r="Y81" s="229"/>
      <c r="Z81" s="229"/>
      <c r="AA81" s="229"/>
      <c r="AB81" s="229"/>
      <c r="AC81" s="229"/>
      <c r="AD81" s="229"/>
    </row>
    <row r="82" spans="1:30">
      <c r="A82" s="229"/>
      <c r="B82" s="229"/>
      <c r="C82" s="229"/>
      <c r="D82" s="229"/>
      <c r="E82" s="229"/>
      <c r="F82" s="229"/>
      <c r="G82" s="229"/>
      <c r="H82" s="229"/>
      <c r="I82" s="229"/>
      <c r="J82" s="229"/>
      <c r="K82" s="229"/>
      <c r="L82" s="229"/>
      <c r="M82" s="229"/>
      <c r="N82" s="229"/>
      <c r="O82" s="229"/>
      <c r="P82" s="229"/>
      <c r="Q82" s="229"/>
      <c r="R82" s="229"/>
      <c r="S82" s="229"/>
      <c r="T82" s="229"/>
      <c r="U82" s="229"/>
      <c r="V82" s="229"/>
      <c r="W82" s="229"/>
      <c r="X82" s="229"/>
      <c r="Y82" s="229"/>
      <c r="Z82" s="229"/>
      <c r="AA82" s="229"/>
      <c r="AB82" s="229"/>
      <c r="AC82" s="229"/>
      <c r="AD82" s="229"/>
    </row>
    <row r="83" spans="1:30">
      <c r="A83" s="229"/>
      <c r="B83" s="229"/>
      <c r="C83" s="229"/>
      <c r="D83" s="229"/>
      <c r="E83" s="229"/>
      <c r="F83" s="229"/>
      <c r="G83" s="229"/>
      <c r="H83" s="229"/>
      <c r="I83" s="229"/>
      <c r="J83" s="229"/>
      <c r="K83" s="229"/>
      <c r="L83" s="229"/>
      <c r="M83" s="229"/>
      <c r="N83" s="229"/>
      <c r="O83" s="229"/>
      <c r="P83" s="229"/>
      <c r="Q83" s="229"/>
      <c r="R83" s="229"/>
      <c r="S83" s="229"/>
      <c r="T83" s="229"/>
      <c r="U83" s="229"/>
      <c r="V83" s="229"/>
      <c r="W83" s="229"/>
      <c r="X83" s="229"/>
      <c r="Y83" s="229"/>
      <c r="Z83" s="229"/>
      <c r="AA83" s="229"/>
      <c r="AB83" s="229"/>
      <c r="AC83" s="229"/>
      <c r="AD83" s="229"/>
    </row>
    <row r="84" spans="1:30">
      <c r="A84" s="229"/>
      <c r="B84" s="229"/>
      <c r="C84" s="229"/>
      <c r="D84" s="229"/>
      <c r="E84" s="229"/>
      <c r="F84" s="229"/>
      <c r="G84" s="229"/>
      <c r="H84" s="229"/>
      <c r="I84" s="229"/>
      <c r="J84" s="229"/>
      <c r="K84" s="229"/>
      <c r="L84" s="229"/>
      <c r="M84" s="229"/>
      <c r="N84" s="229"/>
      <c r="O84" s="229"/>
      <c r="P84" s="229"/>
      <c r="Q84" s="229"/>
      <c r="R84" s="229"/>
      <c r="S84" s="229"/>
      <c r="T84" s="229"/>
      <c r="U84" s="229"/>
      <c r="V84" s="229"/>
      <c r="W84" s="229"/>
      <c r="X84" s="229"/>
      <c r="Y84" s="229"/>
      <c r="Z84" s="229"/>
      <c r="AA84" s="229"/>
      <c r="AB84" s="229"/>
      <c r="AC84" s="229"/>
      <c r="AD84" s="229"/>
    </row>
    <row r="85" spans="1:30">
      <c r="A85" s="229"/>
      <c r="B85" s="229"/>
      <c r="C85" s="229"/>
      <c r="D85" s="229"/>
      <c r="E85" s="229"/>
      <c r="F85" s="229"/>
      <c r="G85" s="229"/>
      <c r="H85" s="229"/>
      <c r="I85" s="229"/>
      <c r="J85" s="229"/>
      <c r="K85" s="229"/>
      <c r="L85" s="229"/>
      <c r="M85" s="229"/>
      <c r="N85" s="229"/>
      <c r="O85" s="229"/>
      <c r="P85" s="229"/>
      <c r="Q85" s="229"/>
      <c r="R85" s="229"/>
      <c r="S85" s="229"/>
      <c r="T85" s="229"/>
      <c r="U85" s="229"/>
      <c r="V85" s="229"/>
      <c r="W85" s="229"/>
      <c r="X85" s="229"/>
      <c r="Y85" s="229"/>
      <c r="Z85" s="229"/>
      <c r="AA85" s="229"/>
      <c r="AB85" s="229"/>
      <c r="AC85" s="229"/>
      <c r="AD85" s="229"/>
    </row>
    <row r="86" spans="1:30">
      <c r="A86" s="229"/>
      <c r="B86" s="229"/>
      <c r="C86" s="229"/>
      <c r="D86" s="229"/>
      <c r="E86" s="229"/>
      <c r="F86" s="229"/>
      <c r="G86" s="229"/>
      <c r="H86" s="229"/>
      <c r="I86" s="229"/>
      <c r="J86" s="229"/>
      <c r="K86" s="229"/>
      <c r="L86" s="229"/>
      <c r="M86" s="229"/>
      <c r="N86" s="229"/>
      <c r="O86" s="229"/>
      <c r="P86" s="229"/>
      <c r="Q86" s="229"/>
      <c r="R86" s="229"/>
      <c r="S86" s="229"/>
      <c r="T86" s="229"/>
      <c r="U86" s="229"/>
      <c r="V86" s="229"/>
      <c r="W86" s="229"/>
      <c r="X86" s="229"/>
      <c r="Y86" s="229"/>
      <c r="Z86" s="229"/>
      <c r="AA86" s="229"/>
      <c r="AB86" s="229"/>
      <c r="AC86" s="229"/>
      <c r="AD86" s="229"/>
    </row>
    <row r="87" spans="1:30">
      <c r="A87" s="229"/>
      <c r="B87" s="229"/>
      <c r="C87" s="229"/>
      <c r="D87" s="229"/>
      <c r="E87" s="229"/>
      <c r="F87" s="229"/>
      <c r="G87" s="229"/>
      <c r="H87" s="229"/>
      <c r="I87" s="229"/>
      <c r="J87" s="229"/>
      <c r="K87" s="229"/>
      <c r="L87" s="229"/>
      <c r="M87" s="229"/>
      <c r="N87" s="229"/>
      <c r="O87" s="229"/>
      <c r="P87" s="229"/>
      <c r="Q87" s="229"/>
      <c r="R87" s="229"/>
      <c r="S87" s="229"/>
      <c r="T87" s="229"/>
      <c r="U87" s="229"/>
      <c r="V87" s="229"/>
      <c r="W87" s="229"/>
      <c r="X87" s="229"/>
      <c r="Y87" s="229"/>
      <c r="Z87" s="229"/>
      <c r="AA87" s="229"/>
      <c r="AB87" s="229"/>
      <c r="AC87" s="229"/>
      <c r="AD87" s="229"/>
    </row>
    <row r="88" spans="1:30">
      <c r="A88" s="229"/>
      <c r="B88" s="229"/>
      <c r="C88" s="229"/>
      <c r="D88" s="229"/>
      <c r="E88" s="229"/>
      <c r="F88" s="229"/>
      <c r="G88" s="229"/>
      <c r="H88" s="229"/>
      <c r="I88" s="229"/>
      <c r="J88" s="229"/>
      <c r="K88" s="229"/>
      <c r="L88" s="229"/>
      <c r="M88" s="229"/>
      <c r="N88" s="229"/>
      <c r="O88" s="229"/>
      <c r="P88" s="229"/>
      <c r="Q88" s="229"/>
      <c r="R88" s="229"/>
      <c r="S88" s="229"/>
      <c r="T88" s="229"/>
      <c r="U88" s="229"/>
      <c r="V88" s="229"/>
      <c r="W88" s="229"/>
      <c r="X88" s="229"/>
      <c r="Y88" s="229"/>
      <c r="Z88" s="229"/>
      <c r="AA88" s="229"/>
      <c r="AB88" s="229"/>
      <c r="AC88" s="229"/>
      <c r="AD88" s="229"/>
    </row>
    <row r="89" spans="1:30">
      <c r="A89" s="229"/>
      <c r="B89" s="229"/>
      <c r="C89" s="229"/>
      <c r="D89" s="229"/>
      <c r="E89" s="229"/>
      <c r="F89" s="229"/>
      <c r="G89" s="229"/>
      <c r="H89" s="229"/>
      <c r="I89" s="229"/>
      <c r="J89" s="229"/>
      <c r="K89" s="229"/>
      <c r="L89" s="229"/>
      <c r="M89" s="229"/>
      <c r="N89" s="229"/>
      <c r="O89" s="229"/>
      <c r="P89" s="229"/>
      <c r="Q89" s="229"/>
      <c r="R89" s="229"/>
      <c r="S89" s="229"/>
      <c r="T89" s="229"/>
      <c r="U89" s="229"/>
      <c r="V89" s="229"/>
      <c r="W89" s="229"/>
      <c r="X89" s="229"/>
      <c r="Y89" s="229"/>
      <c r="Z89" s="229"/>
      <c r="AA89" s="229"/>
      <c r="AB89" s="229"/>
      <c r="AC89" s="229"/>
      <c r="AD89" s="229"/>
    </row>
    <row r="90" spans="1:30">
      <c r="A90" s="229"/>
      <c r="B90" s="229"/>
      <c r="C90" s="229"/>
      <c r="D90" s="229"/>
      <c r="E90" s="229"/>
      <c r="F90" s="229"/>
      <c r="G90" s="229"/>
      <c r="H90" s="229"/>
      <c r="I90" s="229"/>
      <c r="J90" s="229"/>
      <c r="K90" s="229"/>
      <c r="L90" s="229"/>
      <c r="M90" s="229"/>
      <c r="N90" s="229"/>
      <c r="O90" s="229"/>
      <c r="P90" s="229"/>
      <c r="Q90" s="229"/>
      <c r="R90" s="229"/>
      <c r="S90" s="229"/>
      <c r="T90" s="229"/>
      <c r="U90" s="229"/>
      <c r="V90" s="229"/>
      <c r="W90" s="229"/>
      <c r="X90" s="229"/>
      <c r="Y90" s="229"/>
      <c r="Z90" s="229"/>
      <c r="AA90" s="229"/>
      <c r="AB90" s="229"/>
      <c r="AC90" s="229"/>
      <c r="AD90" s="229"/>
    </row>
    <row r="91" spans="1:30">
      <c r="A91" s="229"/>
      <c r="B91" s="229"/>
      <c r="C91" s="229"/>
      <c r="D91" s="229"/>
      <c r="E91" s="229"/>
      <c r="F91" s="229"/>
      <c r="G91" s="229"/>
      <c r="H91" s="229"/>
      <c r="I91" s="229"/>
      <c r="J91" s="229"/>
      <c r="K91" s="229"/>
      <c r="L91" s="229"/>
      <c r="M91" s="229"/>
      <c r="N91" s="229"/>
      <c r="O91" s="229"/>
      <c r="P91" s="229"/>
      <c r="Q91" s="229"/>
      <c r="R91" s="229"/>
      <c r="S91" s="229"/>
      <c r="T91" s="229"/>
      <c r="U91" s="229"/>
      <c r="V91" s="229"/>
      <c r="W91" s="229"/>
      <c r="X91" s="229"/>
      <c r="Y91" s="229"/>
      <c r="Z91" s="229"/>
      <c r="AA91" s="229"/>
      <c r="AB91" s="229"/>
      <c r="AC91" s="229"/>
      <c r="AD91" s="229"/>
    </row>
    <row r="92" spans="1:30">
      <c r="A92" s="229"/>
      <c r="B92" s="229"/>
      <c r="C92" s="229"/>
      <c r="D92" s="229"/>
      <c r="E92" s="229"/>
      <c r="F92" s="229"/>
      <c r="G92" s="229"/>
      <c r="H92" s="229"/>
      <c r="I92" s="229"/>
      <c r="J92" s="229"/>
      <c r="K92" s="229"/>
      <c r="L92" s="229"/>
      <c r="M92" s="229"/>
      <c r="N92" s="229"/>
      <c r="O92" s="229"/>
      <c r="P92" s="229"/>
      <c r="Q92" s="229"/>
      <c r="R92" s="229"/>
      <c r="S92" s="229"/>
      <c r="T92" s="229"/>
      <c r="U92" s="229"/>
      <c r="V92" s="229"/>
      <c r="W92" s="229"/>
      <c r="X92" s="229"/>
      <c r="Y92" s="229"/>
      <c r="Z92" s="229"/>
      <c r="AA92" s="229"/>
      <c r="AB92" s="229"/>
      <c r="AC92" s="229"/>
      <c r="AD92" s="229"/>
    </row>
    <row r="93" spans="1:30">
      <c r="A93" s="229"/>
      <c r="B93" s="229"/>
      <c r="C93" s="229"/>
      <c r="D93" s="229"/>
      <c r="E93" s="229"/>
      <c r="F93" s="229"/>
      <c r="G93" s="229"/>
      <c r="H93" s="229"/>
      <c r="I93" s="229"/>
      <c r="J93" s="229"/>
      <c r="K93" s="229"/>
      <c r="L93" s="229"/>
      <c r="M93" s="229"/>
      <c r="N93" s="229"/>
      <c r="O93" s="229"/>
      <c r="P93" s="229"/>
      <c r="Q93" s="229"/>
      <c r="R93" s="229"/>
      <c r="S93" s="229"/>
      <c r="T93" s="229"/>
      <c r="U93" s="229"/>
      <c r="V93" s="229"/>
      <c r="W93" s="229"/>
      <c r="X93" s="229"/>
      <c r="Y93" s="229"/>
      <c r="Z93" s="229"/>
      <c r="AA93" s="229"/>
      <c r="AB93" s="229"/>
      <c r="AC93" s="229"/>
      <c r="AD93" s="229"/>
    </row>
    <row r="94" spans="1:30">
      <c r="A94" s="229"/>
      <c r="B94" s="229"/>
      <c r="C94" s="229"/>
      <c r="D94" s="229"/>
      <c r="E94" s="229"/>
      <c r="F94" s="229"/>
      <c r="G94" s="229"/>
      <c r="H94" s="229"/>
      <c r="I94" s="229"/>
      <c r="J94" s="229"/>
      <c r="K94" s="229"/>
      <c r="L94" s="229"/>
      <c r="M94" s="229"/>
      <c r="N94" s="229"/>
      <c r="O94" s="229"/>
      <c r="P94" s="229"/>
      <c r="Q94" s="229"/>
      <c r="R94" s="229"/>
      <c r="S94" s="229"/>
      <c r="T94" s="229"/>
      <c r="U94" s="229"/>
      <c r="V94" s="229"/>
      <c r="W94" s="229"/>
      <c r="X94" s="229"/>
      <c r="Y94" s="229"/>
      <c r="Z94" s="229"/>
      <c r="AA94" s="229"/>
      <c r="AB94" s="229"/>
      <c r="AC94" s="229"/>
      <c r="AD94" s="229"/>
    </row>
    <row r="95" spans="1:30">
      <c r="A95" s="229"/>
      <c r="B95" s="229"/>
      <c r="C95" s="229"/>
      <c r="D95" s="229"/>
      <c r="E95" s="229"/>
      <c r="F95" s="229"/>
      <c r="G95" s="229"/>
      <c r="H95" s="229"/>
      <c r="I95" s="229"/>
      <c r="J95" s="229"/>
      <c r="K95" s="229"/>
      <c r="L95" s="229"/>
      <c r="M95" s="229"/>
      <c r="N95" s="229"/>
      <c r="O95" s="229"/>
      <c r="P95" s="229"/>
      <c r="Q95" s="229"/>
      <c r="R95" s="229"/>
      <c r="S95" s="229"/>
      <c r="T95" s="229"/>
      <c r="U95" s="229"/>
      <c r="V95" s="229"/>
      <c r="W95" s="229"/>
      <c r="X95" s="229"/>
      <c r="Y95" s="229"/>
      <c r="Z95" s="229"/>
      <c r="AA95" s="229"/>
      <c r="AB95" s="229"/>
      <c r="AC95" s="229"/>
      <c r="AD95" s="229"/>
    </row>
    <row r="96" spans="1:30">
      <c r="A96" s="229"/>
      <c r="B96" s="229"/>
      <c r="C96" s="229"/>
      <c r="D96" s="229"/>
      <c r="E96" s="229"/>
      <c r="F96" s="229"/>
      <c r="G96" s="229"/>
      <c r="H96" s="229"/>
      <c r="I96" s="229"/>
      <c r="J96" s="229"/>
      <c r="K96" s="229"/>
      <c r="L96" s="229"/>
      <c r="M96" s="229"/>
      <c r="N96" s="229"/>
      <c r="O96" s="229"/>
      <c r="P96" s="229"/>
      <c r="Q96" s="229"/>
      <c r="R96" s="229"/>
      <c r="S96" s="229"/>
      <c r="T96" s="229"/>
      <c r="U96" s="229"/>
      <c r="V96" s="229"/>
      <c r="W96" s="229"/>
      <c r="X96" s="229"/>
      <c r="Y96" s="229"/>
      <c r="Z96" s="229"/>
      <c r="AA96" s="229"/>
      <c r="AB96" s="229"/>
      <c r="AC96" s="229"/>
      <c r="AD96" s="229"/>
    </row>
    <row r="97" spans="1:30">
      <c r="A97" s="229"/>
      <c r="B97" s="229"/>
      <c r="C97" s="229"/>
      <c r="D97" s="229"/>
      <c r="E97" s="229"/>
      <c r="F97" s="229"/>
      <c r="G97" s="229"/>
      <c r="H97" s="229"/>
      <c r="I97" s="229"/>
      <c r="J97" s="229"/>
      <c r="K97" s="229"/>
      <c r="L97" s="229"/>
      <c r="M97" s="229"/>
      <c r="N97" s="229"/>
      <c r="O97" s="229"/>
      <c r="P97" s="229"/>
      <c r="Q97" s="229"/>
      <c r="R97" s="229"/>
      <c r="S97" s="229"/>
      <c r="T97" s="229"/>
      <c r="U97" s="229"/>
      <c r="V97" s="229"/>
      <c r="W97" s="229"/>
      <c r="X97" s="229"/>
      <c r="Y97" s="229"/>
      <c r="Z97" s="229"/>
      <c r="AA97" s="229"/>
      <c r="AB97" s="229"/>
      <c r="AC97" s="229"/>
      <c r="AD97" s="229"/>
    </row>
    <row r="98" spans="1:30">
      <c r="A98" s="229"/>
      <c r="B98" s="229"/>
      <c r="C98" s="229"/>
      <c r="D98" s="229"/>
      <c r="E98" s="229"/>
      <c r="F98" s="229"/>
      <c r="G98" s="229"/>
      <c r="H98" s="229"/>
      <c r="I98" s="229"/>
      <c r="J98" s="229"/>
      <c r="K98" s="229"/>
      <c r="L98" s="229"/>
      <c r="M98" s="229"/>
      <c r="N98" s="229"/>
      <c r="O98" s="229"/>
      <c r="P98" s="229"/>
      <c r="Q98" s="229"/>
      <c r="R98" s="229"/>
      <c r="S98" s="229"/>
      <c r="T98" s="229"/>
      <c r="U98" s="229"/>
      <c r="V98" s="229"/>
      <c r="W98" s="229"/>
      <c r="X98" s="229"/>
      <c r="Y98" s="229"/>
      <c r="Z98" s="229"/>
      <c r="AA98" s="229"/>
      <c r="AB98" s="229"/>
      <c r="AC98" s="229"/>
      <c r="AD98" s="229"/>
    </row>
    <row r="99" spans="1:30">
      <c r="A99" s="229"/>
      <c r="B99" s="229"/>
      <c r="C99" s="229"/>
      <c r="D99" s="229"/>
      <c r="E99" s="229"/>
      <c r="F99" s="229"/>
      <c r="G99" s="229"/>
      <c r="H99" s="229"/>
      <c r="I99" s="229"/>
      <c r="J99" s="229"/>
      <c r="K99" s="229"/>
      <c r="L99" s="229"/>
      <c r="M99" s="229"/>
      <c r="N99" s="229"/>
      <c r="O99" s="229"/>
      <c r="P99" s="229"/>
      <c r="Q99" s="229"/>
      <c r="R99" s="229"/>
      <c r="S99" s="229"/>
      <c r="T99" s="229"/>
      <c r="U99" s="229"/>
      <c r="V99" s="229"/>
      <c r="W99" s="229"/>
      <c r="X99" s="229"/>
      <c r="Y99" s="229"/>
      <c r="Z99" s="229"/>
      <c r="AA99" s="229"/>
      <c r="AB99" s="229"/>
      <c r="AC99" s="229"/>
      <c r="AD99" s="229"/>
    </row>
    <row r="100" spans="1:30">
      <c r="A100" s="229"/>
      <c r="B100" s="229"/>
      <c r="C100" s="229"/>
      <c r="D100" s="229"/>
      <c r="E100" s="229"/>
      <c r="F100" s="229"/>
      <c r="G100" s="229"/>
      <c r="H100" s="229"/>
      <c r="I100" s="229"/>
      <c r="J100" s="229"/>
      <c r="K100" s="229"/>
      <c r="L100" s="229"/>
      <c r="M100" s="229"/>
      <c r="N100" s="229"/>
      <c r="O100" s="229"/>
      <c r="P100" s="229"/>
      <c r="Q100" s="229"/>
      <c r="R100" s="229"/>
      <c r="S100" s="229"/>
      <c r="T100" s="229"/>
      <c r="U100" s="229"/>
      <c r="V100" s="229"/>
      <c r="W100" s="229"/>
      <c r="X100" s="229"/>
      <c r="Y100" s="229"/>
      <c r="Z100" s="229"/>
      <c r="AA100" s="229"/>
      <c r="AB100" s="229"/>
      <c r="AC100" s="229"/>
      <c r="AD100" s="229"/>
    </row>
    <row r="101" spans="1:30">
      <c r="A101" s="229"/>
      <c r="B101" s="229"/>
      <c r="C101" s="229"/>
      <c r="D101" s="229"/>
      <c r="E101" s="229"/>
      <c r="F101" s="229"/>
      <c r="G101" s="229"/>
      <c r="H101" s="229"/>
      <c r="I101" s="229"/>
      <c r="J101" s="229"/>
      <c r="K101" s="229"/>
      <c r="L101" s="229"/>
      <c r="M101" s="229"/>
      <c r="N101" s="229"/>
      <c r="O101" s="229"/>
      <c r="P101" s="229"/>
      <c r="Q101" s="229"/>
      <c r="R101" s="229"/>
      <c r="S101" s="229"/>
      <c r="T101" s="229"/>
      <c r="U101" s="229"/>
      <c r="V101" s="229"/>
      <c r="W101" s="229"/>
      <c r="X101" s="229"/>
      <c r="Y101" s="229"/>
      <c r="Z101" s="229"/>
      <c r="AA101" s="229"/>
      <c r="AB101" s="229"/>
      <c r="AC101" s="229"/>
      <c r="AD101" s="229"/>
    </row>
    <row r="102" spans="1:30">
      <c r="A102" s="229"/>
      <c r="B102" s="229"/>
      <c r="C102" s="229"/>
      <c r="D102" s="229"/>
      <c r="E102" s="229"/>
      <c r="F102" s="229"/>
      <c r="G102" s="229"/>
      <c r="H102" s="229"/>
      <c r="I102" s="229"/>
      <c r="J102" s="229"/>
      <c r="K102" s="229"/>
      <c r="L102" s="229"/>
      <c r="M102" s="229"/>
      <c r="N102" s="229"/>
      <c r="O102" s="229"/>
      <c r="P102" s="229"/>
      <c r="Q102" s="229"/>
      <c r="R102" s="229"/>
      <c r="S102" s="229"/>
      <c r="T102" s="229"/>
      <c r="U102" s="229"/>
      <c r="V102" s="229"/>
      <c r="W102" s="229"/>
      <c r="X102" s="229"/>
      <c r="Y102" s="229"/>
      <c r="Z102" s="229"/>
      <c r="AA102" s="229"/>
      <c r="AB102" s="229"/>
      <c r="AC102" s="229"/>
      <c r="AD102" s="229"/>
    </row>
    <row r="103" spans="1:30">
      <c r="A103" s="229"/>
      <c r="B103" s="229"/>
      <c r="C103" s="229"/>
      <c r="D103" s="229"/>
      <c r="E103" s="229"/>
      <c r="F103" s="229"/>
      <c r="G103" s="229"/>
      <c r="H103" s="229"/>
      <c r="I103" s="229"/>
      <c r="J103" s="229"/>
      <c r="K103" s="229"/>
      <c r="L103" s="229"/>
      <c r="M103" s="229"/>
      <c r="N103" s="229"/>
      <c r="O103" s="229"/>
      <c r="P103" s="229"/>
      <c r="Q103" s="229"/>
      <c r="R103" s="229"/>
      <c r="S103" s="229"/>
      <c r="T103" s="229"/>
      <c r="U103" s="229"/>
      <c r="V103" s="229"/>
      <c r="W103" s="229"/>
      <c r="X103" s="229"/>
      <c r="Y103" s="229"/>
      <c r="Z103" s="229"/>
      <c r="AA103" s="229"/>
      <c r="AB103" s="229"/>
      <c r="AC103" s="229"/>
      <c r="AD103" s="229"/>
    </row>
    <row r="104" spans="1:30">
      <c r="A104" s="229"/>
      <c r="B104" s="229"/>
      <c r="C104" s="229"/>
      <c r="D104" s="229"/>
      <c r="E104" s="229"/>
      <c r="F104" s="229"/>
      <c r="G104" s="229"/>
      <c r="H104" s="229"/>
      <c r="I104" s="229"/>
      <c r="J104" s="229"/>
      <c r="K104" s="229"/>
      <c r="L104" s="229"/>
      <c r="M104" s="229"/>
      <c r="N104" s="229"/>
      <c r="O104" s="229"/>
      <c r="P104" s="229"/>
      <c r="Q104" s="229"/>
      <c r="R104" s="229"/>
      <c r="S104" s="229"/>
      <c r="T104" s="229"/>
      <c r="U104" s="229"/>
      <c r="V104" s="229"/>
      <c r="W104" s="229"/>
      <c r="X104" s="229"/>
      <c r="Y104" s="229"/>
      <c r="Z104" s="229"/>
      <c r="AA104" s="229"/>
      <c r="AB104" s="229"/>
      <c r="AC104" s="229"/>
      <c r="AD104" s="229"/>
    </row>
    <row r="105" spans="1:30">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row>
    <row r="106" spans="1:30">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row>
    <row r="107" spans="1:30">
      <c r="A107" s="229"/>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row>
    <row r="108" spans="1:30">
      <c r="A108" s="229"/>
      <c r="B108" s="229"/>
      <c r="C108" s="229"/>
      <c r="D108" s="229"/>
      <c r="E108" s="229"/>
      <c r="F108" s="229"/>
      <c r="G108" s="229"/>
      <c r="H108" s="229"/>
      <c r="I108" s="229"/>
      <c r="J108" s="229"/>
      <c r="K108" s="229"/>
      <c r="L108" s="229"/>
      <c r="M108" s="229"/>
      <c r="N108" s="229"/>
      <c r="O108" s="229"/>
      <c r="P108" s="229"/>
      <c r="Q108" s="229"/>
      <c r="R108" s="229"/>
      <c r="S108" s="229"/>
      <c r="T108" s="229"/>
      <c r="U108" s="229"/>
      <c r="V108" s="229"/>
      <c r="W108" s="229"/>
      <c r="X108" s="229"/>
      <c r="Y108" s="229"/>
      <c r="Z108" s="229"/>
      <c r="AA108" s="229"/>
      <c r="AB108" s="229"/>
      <c r="AC108" s="229"/>
      <c r="AD108" s="229"/>
    </row>
    <row r="109" spans="1:30">
      <c r="A109" s="229"/>
      <c r="B109" s="229"/>
      <c r="C109" s="229"/>
      <c r="D109" s="229"/>
      <c r="E109" s="229"/>
      <c r="F109" s="229"/>
      <c r="G109" s="229"/>
      <c r="H109" s="229"/>
      <c r="I109" s="229"/>
      <c r="J109" s="229"/>
      <c r="K109" s="229"/>
      <c r="L109" s="229"/>
      <c r="M109" s="229"/>
      <c r="N109" s="229"/>
      <c r="O109" s="229"/>
      <c r="P109" s="229"/>
      <c r="Q109" s="229"/>
      <c r="R109" s="229"/>
      <c r="S109" s="229"/>
      <c r="T109" s="229"/>
      <c r="U109" s="229"/>
      <c r="V109" s="229"/>
      <c r="W109" s="229"/>
      <c r="X109" s="229"/>
      <c r="Y109" s="229"/>
      <c r="Z109" s="229"/>
      <c r="AA109" s="229"/>
      <c r="AB109" s="229"/>
      <c r="AC109" s="229"/>
      <c r="AD109" s="229"/>
    </row>
    <row r="110" spans="1:30">
      <c r="A110" s="229"/>
      <c r="B110" s="229"/>
      <c r="C110" s="229"/>
      <c r="D110" s="229"/>
      <c r="E110" s="229"/>
      <c r="F110" s="229"/>
      <c r="G110" s="229"/>
      <c r="H110" s="229"/>
      <c r="I110" s="229"/>
      <c r="J110" s="229"/>
      <c r="K110" s="229"/>
      <c r="L110" s="229"/>
      <c r="M110" s="229"/>
      <c r="N110" s="229"/>
      <c r="O110" s="229"/>
      <c r="P110" s="229"/>
      <c r="Q110" s="229"/>
      <c r="R110" s="229"/>
      <c r="S110" s="229"/>
      <c r="T110" s="229"/>
      <c r="U110" s="229"/>
      <c r="V110" s="229"/>
      <c r="W110" s="229"/>
      <c r="X110" s="229"/>
      <c r="Y110" s="229"/>
      <c r="Z110" s="229"/>
      <c r="AA110" s="229"/>
      <c r="AB110" s="229"/>
      <c r="AC110" s="229"/>
      <c r="AD110" s="229"/>
    </row>
    <row r="111" spans="1:30">
      <c r="A111" s="229"/>
      <c r="B111" s="229"/>
      <c r="C111" s="229"/>
      <c r="D111" s="229"/>
      <c r="E111" s="229"/>
      <c r="F111" s="229"/>
      <c r="G111" s="229"/>
      <c r="H111" s="229"/>
      <c r="I111" s="229"/>
      <c r="J111" s="229"/>
      <c r="K111" s="229"/>
      <c r="L111" s="229"/>
      <c r="M111" s="229"/>
      <c r="N111" s="229"/>
      <c r="O111" s="229"/>
      <c r="P111" s="229"/>
      <c r="Q111" s="229"/>
      <c r="R111" s="229"/>
      <c r="S111" s="229"/>
      <c r="T111" s="229"/>
      <c r="U111" s="229"/>
      <c r="V111" s="229"/>
      <c r="W111" s="229"/>
      <c r="X111" s="229"/>
      <c r="Y111" s="229"/>
      <c r="Z111" s="229"/>
      <c r="AA111" s="229"/>
      <c r="AB111" s="229"/>
      <c r="AC111" s="229"/>
      <c r="AD111" s="229"/>
    </row>
    <row r="112" spans="1:30">
      <c r="A112" s="229"/>
      <c r="B112" s="229"/>
      <c r="C112" s="229"/>
      <c r="D112" s="229"/>
      <c r="E112" s="229"/>
      <c r="F112" s="229"/>
      <c r="G112" s="229"/>
      <c r="H112" s="229"/>
      <c r="I112" s="229"/>
      <c r="J112" s="229"/>
      <c r="K112" s="229"/>
      <c r="L112" s="229"/>
      <c r="M112" s="229"/>
      <c r="N112" s="229"/>
      <c r="O112" s="229"/>
      <c r="P112" s="229"/>
      <c r="Q112" s="229"/>
      <c r="R112" s="229"/>
      <c r="S112" s="229"/>
      <c r="T112" s="229"/>
      <c r="U112" s="229"/>
      <c r="V112" s="229"/>
      <c r="W112" s="229"/>
      <c r="X112" s="229"/>
      <c r="Y112" s="229"/>
      <c r="Z112" s="229"/>
      <c r="AA112" s="229"/>
      <c r="AB112" s="229"/>
      <c r="AC112" s="229"/>
      <c r="AD112" s="229"/>
    </row>
    <row r="113" spans="1:30">
      <c r="A113" s="229"/>
      <c r="B113" s="229"/>
      <c r="C113" s="229"/>
      <c r="D113" s="229"/>
      <c r="E113" s="229"/>
      <c r="F113" s="229"/>
      <c r="G113" s="229"/>
      <c r="H113" s="229"/>
      <c r="I113" s="229"/>
      <c r="J113" s="229"/>
      <c r="K113" s="229"/>
      <c r="L113" s="229"/>
      <c r="M113" s="229"/>
      <c r="N113" s="229"/>
      <c r="O113" s="229"/>
      <c r="P113" s="229"/>
      <c r="Q113" s="229"/>
      <c r="R113" s="229"/>
      <c r="S113" s="229"/>
      <c r="T113" s="229"/>
      <c r="U113" s="229"/>
      <c r="V113" s="229"/>
      <c r="W113" s="229"/>
      <c r="X113" s="229"/>
      <c r="Y113" s="229"/>
      <c r="Z113" s="229"/>
      <c r="AA113" s="229"/>
      <c r="AB113" s="229"/>
      <c r="AC113" s="229"/>
      <c r="AD113" s="229"/>
    </row>
    <row r="114" spans="1:30">
      <c r="A114" s="229"/>
      <c r="B114" s="229"/>
      <c r="C114" s="229"/>
      <c r="D114" s="229"/>
      <c r="E114" s="229"/>
      <c r="F114" s="229"/>
      <c r="G114" s="229"/>
      <c r="H114" s="229"/>
      <c r="I114" s="229"/>
      <c r="J114" s="229"/>
      <c r="K114" s="229"/>
      <c r="L114" s="229"/>
      <c r="M114" s="229"/>
      <c r="N114" s="229"/>
      <c r="O114" s="229"/>
      <c r="P114" s="229"/>
      <c r="Q114" s="229"/>
      <c r="R114" s="229"/>
      <c r="S114" s="229"/>
      <c r="T114" s="229"/>
      <c r="U114" s="229"/>
      <c r="V114" s="229"/>
      <c r="W114" s="229"/>
      <c r="X114" s="229"/>
      <c r="Y114" s="229"/>
      <c r="Z114" s="229"/>
      <c r="AA114" s="229"/>
      <c r="AB114" s="229"/>
      <c r="AC114" s="229"/>
      <c r="AD114" s="229"/>
    </row>
    <row r="115" spans="1:30">
      <c r="A115" s="229"/>
      <c r="B115" s="229"/>
      <c r="C115" s="229"/>
      <c r="D115" s="229"/>
      <c r="E115" s="229"/>
      <c r="F115" s="229"/>
      <c r="G115" s="229"/>
      <c r="H115" s="229"/>
      <c r="I115" s="229"/>
      <c r="J115" s="229"/>
      <c r="K115" s="229"/>
      <c r="L115" s="229"/>
      <c r="M115" s="229"/>
      <c r="N115" s="229"/>
      <c r="O115" s="229"/>
      <c r="P115" s="229"/>
      <c r="Q115" s="229"/>
      <c r="R115" s="229"/>
      <c r="S115" s="229"/>
      <c r="T115" s="229"/>
      <c r="U115" s="229"/>
      <c r="V115" s="229"/>
      <c r="W115" s="229"/>
      <c r="X115" s="229"/>
      <c r="Y115" s="229"/>
      <c r="Z115" s="229"/>
      <c r="AA115" s="229"/>
      <c r="AB115" s="229"/>
      <c r="AC115" s="229"/>
      <c r="AD115" s="229"/>
    </row>
    <row r="116" spans="1:30">
      <c r="A116" s="229"/>
      <c r="B116" s="229"/>
      <c r="C116" s="229"/>
      <c r="D116" s="229"/>
      <c r="E116" s="229"/>
      <c r="F116" s="229"/>
      <c r="G116" s="229"/>
      <c r="H116" s="229"/>
      <c r="I116" s="229"/>
      <c r="J116" s="229"/>
      <c r="K116" s="229"/>
      <c r="L116" s="229"/>
      <c r="M116" s="229"/>
      <c r="N116" s="229"/>
      <c r="O116" s="229"/>
      <c r="P116" s="229"/>
      <c r="Q116" s="229"/>
      <c r="R116" s="229"/>
      <c r="S116" s="229"/>
      <c r="T116" s="229"/>
      <c r="U116" s="229"/>
      <c r="V116" s="229"/>
      <c r="W116" s="229"/>
      <c r="X116" s="229"/>
      <c r="Y116" s="229"/>
      <c r="Z116" s="229"/>
      <c r="AA116" s="229"/>
      <c r="AB116" s="229"/>
      <c r="AC116" s="229"/>
      <c r="AD116" s="229"/>
    </row>
    <row r="117" spans="1:30">
      <c r="A117" s="229"/>
      <c r="B117" s="229"/>
      <c r="C117" s="229"/>
      <c r="D117" s="229"/>
      <c r="E117" s="229"/>
      <c r="F117" s="229"/>
      <c r="G117" s="229"/>
      <c r="H117" s="229"/>
      <c r="I117" s="229"/>
      <c r="J117" s="229"/>
      <c r="K117" s="229"/>
      <c r="L117" s="229"/>
      <c r="M117" s="229"/>
      <c r="N117" s="229"/>
      <c r="O117" s="229"/>
      <c r="P117" s="229"/>
      <c r="Q117" s="229"/>
      <c r="R117" s="229"/>
      <c r="S117" s="229"/>
      <c r="T117" s="229"/>
      <c r="U117" s="229"/>
      <c r="V117" s="229"/>
      <c r="W117" s="229"/>
      <c r="X117" s="229"/>
      <c r="Y117" s="229"/>
      <c r="Z117" s="229"/>
      <c r="AA117" s="229"/>
      <c r="AB117" s="229"/>
      <c r="AC117" s="229"/>
      <c r="AD117" s="229"/>
    </row>
    <row r="118" spans="1:30">
      <c r="A118" s="229"/>
      <c r="B118" s="229"/>
      <c r="C118" s="229"/>
      <c r="D118" s="229"/>
      <c r="E118" s="229"/>
      <c r="F118" s="229"/>
      <c r="G118" s="229"/>
      <c r="H118" s="229"/>
      <c r="I118" s="229"/>
      <c r="J118" s="229"/>
      <c r="K118" s="229"/>
      <c r="L118" s="229"/>
      <c r="M118" s="229"/>
      <c r="N118" s="229"/>
      <c r="O118" s="229"/>
      <c r="P118" s="229"/>
      <c r="Q118" s="229"/>
      <c r="R118" s="229"/>
      <c r="S118" s="229"/>
      <c r="T118" s="229"/>
      <c r="U118" s="229"/>
      <c r="V118" s="229"/>
      <c r="W118" s="229"/>
      <c r="X118" s="229"/>
      <c r="Y118" s="229"/>
      <c r="Z118" s="229"/>
      <c r="AA118" s="229"/>
      <c r="AB118" s="229"/>
      <c r="AC118" s="229"/>
      <c r="AD118" s="229"/>
    </row>
    <row r="119" spans="1:30">
      <c r="A119" s="229"/>
      <c r="B119" s="229"/>
      <c r="C119" s="229"/>
      <c r="D119" s="229"/>
      <c r="E119" s="229"/>
      <c r="F119" s="229"/>
      <c r="G119" s="229"/>
      <c r="H119" s="229"/>
      <c r="I119" s="229"/>
      <c r="J119" s="229"/>
      <c r="K119" s="229"/>
      <c r="L119" s="229"/>
      <c r="M119" s="229"/>
      <c r="N119" s="229"/>
      <c r="O119" s="229"/>
      <c r="P119" s="229"/>
      <c r="Q119" s="229"/>
      <c r="R119" s="229"/>
      <c r="S119" s="229"/>
      <c r="T119" s="229"/>
      <c r="U119" s="229"/>
      <c r="V119" s="229"/>
      <c r="W119" s="229"/>
      <c r="X119" s="229"/>
      <c r="Y119" s="229"/>
      <c r="Z119" s="229"/>
      <c r="AA119" s="229"/>
      <c r="AB119" s="229"/>
      <c r="AC119" s="229"/>
      <c r="AD119" s="229"/>
    </row>
    <row r="120" spans="1:30">
      <c r="A120" s="229"/>
      <c r="B120" s="229"/>
      <c r="C120" s="229"/>
      <c r="D120" s="229"/>
      <c r="E120" s="229"/>
      <c r="F120" s="229"/>
      <c r="G120" s="229"/>
      <c r="H120" s="229"/>
      <c r="I120" s="229"/>
      <c r="J120" s="229"/>
      <c r="K120" s="229"/>
      <c r="L120" s="229"/>
      <c r="M120" s="229"/>
      <c r="N120" s="229"/>
      <c r="O120" s="229"/>
      <c r="P120" s="229"/>
      <c r="Q120" s="229"/>
      <c r="R120" s="229"/>
      <c r="S120" s="229"/>
      <c r="T120" s="229"/>
      <c r="U120" s="229"/>
      <c r="V120" s="229"/>
      <c r="W120" s="229"/>
      <c r="X120" s="229"/>
      <c r="Y120" s="229"/>
      <c r="Z120" s="229"/>
      <c r="AA120" s="229"/>
      <c r="AB120" s="229"/>
      <c r="AC120" s="229"/>
      <c r="AD120" s="229"/>
    </row>
    <row r="121" spans="1:30">
      <c r="A121" s="229"/>
      <c r="B121" s="229"/>
      <c r="C121" s="229"/>
      <c r="D121" s="229"/>
      <c r="E121" s="229"/>
      <c r="F121" s="229"/>
      <c r="G121" s="229"/>
      <c r="H121" s="229"/>
      <c r="I121" s="229"/>
      <c r="J121" s="229"/>
      <c r="K121" s="229"/>
      <c r="L121" s="229"/>
      <c r="M121" s="229"/>
      <c r="N121" s="229"/>
      <c r="O121" s="229"/>
      <c r="P121" s="229"/>
      <c r="Q121" s="229"/>
      <c r="R121" s="229"/>
      <c r="S121" s="229"/>
      <c r="T121" s="229"/>
      <c r="U121" s="229"/>
      <c r="V121" s="229"/>
      <c r="W121" s="229"/>
      <c r="X121" s="229"/>
      <c r="Y121" s="229"/>
      <c r="Z121" s="229"/>
      <c r="AA121" s="229"/>
      <c r="AB121" s="229"/>
      <c r="AC121" s="229"/>
      <c r="AD121" s="229"/>
    </row>
    <row r="122" spans="1:30">
      <c r="A122" s="229"/>
      <c r="B122" s="229"/>
      <c r="C122" s="229"/>
      <c r="D122" s="229"/>
      <c r="E122" s="229"/>
      <c r="F122" s="229"/>
      <c r="G122" s="229"/>
      <c r="H122" s="229"/>
      <c r="I122" s="229"/>
      <c r="J122" s="229"/>
      <c r="K122" s="229"/>
      <c r="L122" s="229"/>
      <c r="M122" s="229"/>
      <c r="N122" s="229"/>
      <c r="O122" s="229"/>
      <c r="P122" s="229"/>
      <c r="Q122" s="229"/>
      <c r="R122" s="229"/>
      <c r="S122" s="229"/>
      <c r="T122" s="229"/>
      <c r="U122" s="229"/>
      <c r="V122" s="229"/>
      <c r="W122" s="229"/>
      <c r="X122" s="229"/>
      <c r="Y122" s="229"/>
      <c r="Z122" s="229"/>
      <c r="AA122" s="229"/>
      <c r="AB122" s="229"/>
      <c r="AC122" s="229"/>
      <c r="AD122" s="229"/>
    </row>
    <row r="123" spans="1:30">
      <c r="A123" s="229"/>
      <c r="B123" s="229"/>
      <c r="C123" s="229"/>
      <c r="D123" s="229"/>
      <c r="E123" s="229"/>
      <c r="F123" s="229"/>
      <c r="G123" s="229"/>
      <c r="H123" s="229"/>
      <c r="I123" s="229"/>
      <c r="J123" s="229"/>
      <c r="K123" s="229"/>
      <c r="L123" s="229"/>
      <c r="M123" s="229"/>
      <c r="N123" s="229"/>
      <c r="O123" s="229"/>
      <c r="P123" s="229"/>
      <c r="Q123" s="229"/>
      <c r="R123" s="229"/>
      <c r="S123" s="229"/>
      <c r="T123" s="229"/>
      <c r="U123" s="229"/>
      <c r="V123" s="229"/>
      <c r="W123" s="229"/>
      <c r="X123" s="229"/>
      <c r="Y123" s="229"/>
      <c r="Z123" s="229"/>
      <c r="AA123" s="229"/>
      <c r="AB123" s="229"/>
      <c r="AC123" s="229"/>
      <c r="AD123" s="229"/>
    </row>
    <row r="124" spans="1:30">
      <c r="A124" s="229"/>
      <c r="B124" s="229"/>
      <c r="C124" s="229"/>
      <c r="D124" s="229"/>
      <c r="E124" s="229"/>
      <c r="F124" s="229"/>
      <c r="G124" s="229"/>
      <c r="H124" s="229"/>
      <c r="I124" s="229"/>
      <c r="J124" s="229"/>
      <c r="K124" s="229"/>
      <c r="L124" s="229"/>
      <c r="M124" s="229"/>
      <c r="N124" s="229"/>
      <c r="O124" s="229"/>
      <c r="P124" s="229"/>
      <c r="Q124" s="229"/>
      <c r="R124" s="229"/>
      <c r="S124" s="229"/>
      <c r="T124" s="229"/>
      <c r="U124" s="229"/>
      <c r="V124" s="229"/>
      <c r="W124" s="229"/>
      <c r="X124" s="229"/>
      <c r="Y124" s="229"/>
      <c r="Z124" s="229"/>
      <c r="AA124" s="229"/>
      <c r="AB124" s="229"/>
      <c r="AC124" s="229"/>
      <c r="AD124" s="229"/>
    </row>
    <row r="125" spans="1:30">
      <c r="A125" s="229"/>
      <c r="B125" s="229"/>
      <c r="C125" s="229"/>
      <c r="D125" s="229"/>
      <c r="E125" s="229"/>
      <c r="F125" s="229"/>
      <c r="G125" s="229"/>
      <c r="H125" s="229"/>
      <c r="I125" s="229"/>
      <c r="J125" s="229"/>
      <c r="K125" s="229"/>
      <c r="L125" s="229"/>
      <c r="M125" s="229"/>
      <c r="N125" s="229"/>
      <c r="O125" s="229"/>
      <c r="P125" s="229"/>
      <c r="Q125" s="229"/>
      <c r="R125" s="229"/>
      <c r="S125" s="229"/>
      <c r="T125" s="229"/>
      <c r="U125" s="229"/>
      <c r="V125" s="229"/>
      <c r="W125" s="229"/>
      <c r="X125" s="229"/>
      <c r="Y125" s="229"/>
      <c r="Z125" s="229"/>
      <c r="AA125" s="229"/>
      <c r="AB125" s="229"/>
      <c r="AC125" s="229"/>
      <c r="AD125" s="229"/>
    </row>
    <row r="126" spans="1:30">
      <c r="A126" s="229"/>
      <c r="B126" s="229"/>
      <c r="C126" s="229"/>
      <c r="D126" s="229"/>
      <c r="E126" s="229"/>
      <c r="F126" s="229"/>
      <c r="G126" s="229"/>
      <c r="H126" s="229"/>
      <c r="I126" s="229"/>
      <c r="J126" s="229"/>
      <c r="K126" s="229"/>
      <c r="L126" s="229"/>
      <c r="M126" s="229"/>
      <c r="N126" s="229"/>
      <c r="O126" s="229"/>
      <c r="P126" s="229"/>
      <c r="Q126" s="229"/>
      <c r="R126" s="229"/>
      <c r="S126" s="229"/>
      <c r="T126" s="229"/>
      <c r="U126" s="229"/>
      <c r="V126" s="229"/>
      <c r="W126" s="229"/>
      <c r="X126" s="229"/>
      <c r="Y126" s="229"/>
      <c r="Z126" s="229"/>
      <c r="AA126" s="229"/>
      <c r="AB126" s="229"/>
      <c r="AC126" s="229"/>
      <c r="AD126" s="229"/>
    </row>
    <row r="127" spans="1:30">
      <c r="A127" s="229"/>
      <c r="B127" s="229"/>
      <c r="C127" s="229"/>
      <c r="D127" s="229"/>
      <c r="E127" s="229"/>
      <c r="F127" s="229"/>
      <c r="G127" s="229"/>
      <c r="H127" s="229"/>
      <c r="I127" s="229"/>
      <c r="J127" s="229"/>
      <c r="K127" s="229"/>
      <c r="L127" s="229"/>
      <c r="M127" s="229"/>
      <c r="N127" s="229"/>
      <c r="O127" s="229"/>
      <c r="P127" s="229"/>
      <c r="Q127" s="229"/>
      <c r="R127" s="229"/>
      <c r="S127" s="229"/>
      <c r="T127" s="229"/>
      <c r="U127" s="229"/>
      <c r="V127" s="229"/>
      <c r="W127" s="229"/>
      <c r="X127" s="229"/>
      <c r="Y127" s="229"/>
      <c r="Z127" s="229"/>
      <c r="AA127" s="229"/>
      <c r="AB127" s="229"/>
      <c r="AC127" s="229"/>
      <c r="AD127" s="229"/>
    </row>
    <row r="128" spans="1:30">
      <c r="A128" s="229"/>
      <c r="B128" s="229"/>
      <c r="C128" s="229"/>
      <c r="D128" s="229"/>
      <c r="E128" s="229"/>
      <c r="F128" s="229"/>
      <c r="G128" s="229"/>
      <c r="H128" s="229"/>
      <c r="I128" s="229"/>
      <c r="J128" s="229"/>
      <c r="K128" s="229"/>
      <c r="L128" s="229"/>
      <c r="M128" s="229"/>
      <c r="N128" s="229"/>
      <c r="O128" s="229"/>
      <c r="P128" s="229"/>
      <c r="Q128" s="229"/>
      <c r="R128" s="229"/>
      <c r="S128" s="229"/>
      <c r="T128" s="229"/>
      <c r="U128" s="229"/>
      <c r="V128" s="229"/>
      <c r="W128" s="229"/>
      <c r="X128" s="229"/>
      <c r="Y128" s="229"/>
      <c r="Z128" s="229"/>
      <c r="AA128" s="229"/>
      <c r="AB128" s="229"/>
      <c r="AC128" s="229"/>
      <c r="AD128" s="229"/>
    </row>
    <row r="129" spans="1:30">
      <c r="A129" s="229"/>
      <c r="B129" s="229"/>
      <c r="C129" s="229"/>
      <c r="D129" s="229"/>
      <c r="E129" s="229"/>
      <c r="F129" s="229"/>
      <c r="G129" s="229"/>
      <c r="H129" s="229"/>
      <c r="I129" s="229"/>
      <c r="J129" s="229"/>
      <c r="K129" s="229"/>
      <c r="L129" s="229"/>
      <c r="M129" s="229"/>
      <c r="N129" s="229"/>
      <c r="O129" s="229"/>
      <c r="P129" s="229"/>
      <c r="Q129" s="229"/>
      <c r="R129" s="229"/>
      <c r="S129" s="229"/>
      <c r="T129" s="229"/>
      <c r="U129" s="229"/>
      <c r="V129" s="229"/>
      <c r="W129" s="229"/>
      <c r="X129" s="229"/>
      <c r="Y129" s="229"/>
      <c r="Z129" s="229"/>
      <c r="AA129" s="229"/>
      <c r="AB129" s="229"/>
      <c r="AC129" s="229"/>
      <c r="AD129" s="229"/>
    </row>
    <row r="130" spans="1:30">
      <c r="A130" s="229"/>
      <c r="B130" s="229"/>
      <c r="C130" s="229"/>
      <c r="D130" s="229"/>
      <c r="E130" s="229"/>
      <c r="F130" s="229"/>
      <c r="G130" s="229"/>
      <c r="H130" s="229"/>
      <c r="I130" s="229"/>
      <c r="J130" s="229"/>
      <c r="K130" s="229"/>
      <c r="L130" s="229"/>
      <c r="M130" s="229"/>
      <c r="N130" s="229"/>
      <c r="O130" s="229"/>
      <c r="P130" s="229"/>
      <c r="Q130" s="229"/>
      <c r="R130" s="229"/>
      <c r="S130" s="229"/>
      <c r="T130" s="229"/>
      <c r="U130" s="229"/>
      <c r="V130" s="229"/>
      <c r="W130" s="229"/>
      <c r="X130" s="229"/>
      <c r="Y130" s="229"/>
      <c r="Z130" s="229"/>
      <c r="AA130" s="229"/>
      <c r="AB130" s="229"/>
      <c r="AC130" s="229"/>
      <c r="AD130" s="229"/>
    </row>
    <row r="131" spans="1:30">
      <c r="A131" s="229"/>
      <c r="B131" s="229"/>
      <c r="C131" s="229"/>
      <c r="D131" s="229"/>
      <c r="E131" s="229"/>
      <c r="F131" s="229"/>
      <c r="G131" s="229"/>
      <c r="H131" s="229"/>
      <c r="I131" s="229"/>
      <c r="J131" s="229"/>
      <c r="K131" s="229"/>
      <c r="L131" s="229"/>
      <c r="M131" s="229"/>
      <c r="N131" s="229"/>
      <c r="O131" s="229"/>
      <c r="P131" s="229"/>
      <c r="Q131" s="229"/>
      <c r="R131" s="229"/>
      <c r="S131" s="229"/>
      <c r="T131" s="229"/>
      <c r="U131" s="229"/>
      <c r="V131" s="229"/>
      <c r="W131" s="229"/>
      <c r="X131" s="229"/>
      <c r="Y131" s="229"/>
      <c r="Z131" s="229"/>
      <c r="AA131" s="229"/>
      <c r="AB131" s="229"/>
      <c r="AC131" s="229"/>
      <c r="AD131" s="229"/>
    </row>
    <row r="132" spans="1:30">
      <c r="A132" s="229"/>
      <c r="B132" s="229"/>
      <c r="C132" s="229"/>
      <c r="D132" s="229"/>
      <c r="E132" s="229"/>
      <c r="F132" s="229"/>
      <c r="G132" s="229"/>
      <c r="H132" s="229"/>
      <c r="I132" s="229"/>
      <c r="J132" s="229"/>
      <c r="K132" s="229"/>
      <c r="L132" s="229"/>
      <c r="M132" s="229"/>
      <c r="N132" s="229"/>
      <c r="O132" s="229"/>
      <c r="P132" s="229"/>
      <c r="Q132" s="229"/>
      <c r="R132" s="229"/>
      <c r="S132" s="229"/>
      <c r="T132" s="229"/>
      <c r="U132" s="229"/>
      <c r="V132" s="229"/>
      <c r="W132" s="229"/>
      <c r="X132" s="229"/>
      <c r="Y132" s="229"/>
      <c r="Z132" s="229"/>
      <c r="AA132" s="229"/>
      <c r="AB132" s="229"/>
      <c r="AC132" s="229"/>
      <c r="AD132" s="229"/>
    </row>
    <row r="133" spans="1:30">
      <c r="A133" s="229"/>
      <c r="B133" s="229"/>
      <c r="C133" s="229"/>
      <c r="D133" s="229"/>
      <c r="E133" s="229"/>
      <c r="F133" s="229"/>
      <c r="G133" s="229"/>
      <c r="H133" s="229"/>
      <c r="I133" s="229"/>
      <c r="J133" s="229"/>
      <c r="K133" s="229"/>
      <c r="L133" s="229"/>
      <c r="M133" s="229"/>
      <c r="N133" s="229"/>
      <c r="O133" s="229"/>
      <c r="P133" s="229"/>
      <c r="Q133" s="229"/>
      <c r="R133" s="229"/>
      <c r="S133" s="229"/>
      <c r="T133" s="229"/>
      <c r="U133" s="229"/>
      <c r="V133" s="229"/>
      <c r="W133" s="229"/>
      <c r="X133" s="229"/>
      <c r="Y133" s="229"/>
      <c r="Z133" s="229"/>
      <c r="AA133" s="229"/>
      <c r="AB133" s="229"/>
      <c r="AC133" s="229"/>
      <c r="AD133" s="229"/>
    </row>
    <row r="134" spans="1:30">
      <c r="A134" s="229"/>
      <c r="B134" s="229"/>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row>
    <row r="135" spans="1:30">
      <c r="A135" s="229"/>
      <c r="B135" s="229"/>
      <c r="C135" s="229"/>
      <c r="D135" s="229"/>
      <c r="E135" s="229"/>
      <c r="F135" s="229"/>
      <c r="G135" s="229"/>
      <c r="H135" s="229"/>
      <c r="I135" s="229"/>
      <c r="J135" s="229"/>
      <c r="K135" s="229"/>
      <c r="L135" s="229"/>
      <c r="M135" s="229"/>
      <c r="N135" s="229"/>
      <c r="O135" s="229"/>
      <c r="P135" s="229"/>
      <c r="Q135" s="229"/>
      <c r="R135" s="229"/>
      <c r="S135" s="229"/>
      <c r="T135" s="229"/>
      <c r="U135" s="229"/>
      <c r="V135" s="229"/>
      <c r="W135" s="229"/>
      <c r="X135" s="229"/>
      <c r="Y135" s="229"/>
      <c r="Z135" s="229"/>
      <c r="AA135" s="229"/>
      <c r="AB135" s="229"/>
      <c r="AC135" s="229"/>
      <c r="AD135" s="229"/>
    </row>
    <row r="136" spans="1:30">
      <c r="A136" s="229"/>
      <c r="B136" s="229"/>
      <c r="C136" s="229"/>
      <c r="D136" s="229"/>
      <c r="E136" s="229"/>
      <c r="F136" s="229"/>
      <c r="G136" s="229"/>
      <c r="H136" s="229"/>
      <c r="I136" s="229"/>
      <c r="J136" s="229"/>
      <c r="K136" s="229"/>
      <c r="L136" s="229"/>
      <c r="M136" s="229"/>
      <c r="N136" s="229"/>
      <c r="O136" s="229"/>
      <c r="P136" s="229"/>
      <c r="Q136" s="229"/>
      <c r="R136" s="229"/>
      <c r="S136" s="229"/>
      <c r="T136" s="229"/>
      <c r="U136" s="229"/>
      <c r="V136" s="229"/>
      <c r="W136" s="229"/>
      <c r="X136" s="229"/>
      <c r="Y136" s="229"/>
      <c r="Z136" s="229"/>
      <c r="AA136" s="229"/>
      <c r="AB136" s="229"/>
      <c r="AC136" s="229"/>
      <c r="AD136" s="229"/>
    </row>
    <row r="137" spans="1:30">
      <c r="A137" s="229"/>
      <c r="B137" s="229"/>
      <c r="C137" s="229"/>
      <c r="D137" s="229"/>
      <c r="E137" s="229"/>
      <c r="F137" s="229"/>
      <c r="G137" s="229"/>
      <c r="H137" s="229"/>
      <c r="I137" s="229"/>
      <c r="J137" s="229"/>
      <c r="K137" s="229"/>
      <c r="L137" s="229"/>
      <c r="M137" s="229"/>
      <c r="N137" s="229"/>
      <c r="O137" s="229"/>
      <c r="P137" s="229"/>
      <c r="Q137" s="229"/>
      <c r="R137" s="229"/>
      <c r="S137" s="229"/>
      <c r="T137" s="229"/>
      <c r="U137" s="229"/>
      <c r="V137" s="229"/>
      <c r="W137" s="229"/>
      <c r="X137" s="229"/>
      <c r="Y137" s="229"/>
      <c r="Z137" s="229"/>
      <c r="AA137" s="229"/>
      <c r="AB137" s="229"/>
      <c r="AC137" s="229"/>
      <c r="AD137" s="229"/>
    </row>
    <row r="138" spans="1:30">
      <c r="A138" s="229"/>
      <c r="B138" s="229"/>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row>
    <row r="139" spans="1:30">
      <c r="A139" s="229"/>
      <c r="B139" s="229"/>
      <c r="C139" s="229"/>
      <c r="D139" s="229"/>
      <c r="E139" s="229"/>
      <c r="F139" s="229"/>
      <c r="G139" s="229"/>
      <c r="H139" s="229"/>
      <c r="I139" s="229"/>
      <c r="J139" s="229"/>
      <c r="K139" s="229"/>
      <c r="L139" s="229"/>
      <c r="M139" s="229"/>
      <c r="N139" s="229"/>
      <c r="O139" s="229"/>
      <c r="P139" s="229"/>
      <c r="Q139" s="229"/>
      <c r="R139" s="229"/>
      <c r="S139" s="229"/>
      <c r="T139" s="229"/>
      <c r="U139" s="229"/>
      <c r="V139" s="229"/>
      <c r="W139" s="229"/>
      <c r="X139" s="229"/>
      <c r="Y139" s="229"/>
      <c r="Z139" s="229"/>
      <c r="AA139" s="229"/>
      <c r="AB139" s="229"/>
      <c r="AC139" s="229"/>
      <c r="AD139" s="229"/>
    </row>
    <row r="140" spans="1:30">
      <c r="A140" s="229"/>
      <c r="B140" s="229"/>
      <c r="C140" s="229"/>
      <c r="D140" s="229"/>
      <c r="E140" s="229"/>
      <c r="F140" s="229"/>
      <c r="G140" s="229"/>
      <c r="H140" s="229"/>
      <c r="I140" s="229"/>
      <c r="J140" s="229"/>
      <c r="K140" s="229"/>
      <c r="L140" s="229"/>
      <c r="M140" s="229"/>
      <c r="N140" s="229"/>
      <c r="O140" s="229"/>
      <c r="P140" s="229"/>
      <c r="Q140" s="229"/>
      <c r="R140" s="229"/>
      <c r="S140" s="229"/>
      <c r="T140" s="229"/>
      <c r="U140" s="229"/>
      <c r="V140" s="229"/>
      <c r="W140" s="229"/>
      <c r="X140" s="229"/>
      <c r="Y140" s="229"/>
      <c r="Z140" s="229"/>
      <c r="AA140" s="229"/>
      <c r="AB140" s="229"/>
      <c r="AC140" s="229"/>
      <c r="AD140" s="229"/>
    </row>
    <row r="141" spans="1:30">
      <c r="A141" s="229"/>
      <c r="B141" s="229"/>
      <c r="C141" s="229"/>
      <c r="D141" s="229"/>
      <c r="E141" s="229"/>
      <c r="F141" s="229"/>
      <c r="G141" s="229"/>
      <c r="H141" s="229"/>
      <c r="I141" s="229"/>
      <c r="J141" s="229"/>
      <c r="K141" s="229"/>
      <c r="L141" s="229"/>
      <c r="M141" s="229"/>
      <c r="N141" s="229"/>
      <c r="O141" s="229"/>
      <c r="P141" s="229"/>
      <c r="Q141" s="229"/>
      <c r="R141" s="229"/>
      <c r="S141" s="229"/>
      <c r="T141" s="229"/>
      <c r="U141" s="229"/>
      <c r="V141" s="229"/>
      <c r="W141" s="229"/>
      <c r="X141" s="229"/>
      <c r="Y141" s="229"/>
      <c r="Z141" s="229"/>
      <c r="AA141" s="229"/>
      <c r="AB141" s="229"/>
      <c r="AC141" s="229"/>
      <c r="AD141" s="229"/>
    </row>
    <row r="142" spans="1:30">
      <c r="A142" s="229"/>
      <c r="B142" s="229"/>
      <c r="C142" s="229"/>
      <c r="D142" s="229"/>
      <c r="E142" s="229"/>
      <c r="F142" s="229"/>
      <c r="G142" s="229"/>
      <c r="H142" s="229"/>
      <c r="I142" s="229"/>
      <c r="J142" s="229"/>
      <c r="K142" s="229"/>
      <c r="L142" s="229"/>
      <c r="M142" s="229"/>
      <c r="N142" s="229"/>
      <c r="O142" s="229"/>
      <c r="P142" s="229"/>
      <c r="Q142" s="229"/>
      <c r="R142" s="229"/>
      <c r="S142" s="229"/>
      <c r="T142" s="229"/>
      <c r="U142" s="229"/>
      <c r="V142" s="229"/>
      <c r="W142" s="229"/>
      <c r="X142" s="229"/>
      <c r="Y142" s="229"/>
      <c r="Z142" s="229"/>
      <c r="AA142" s="229"/>
      <c r="AB142" s="229"/>
      <c r="AC142" s="229"/>
      <c r="AD142" s="229"/>
    </row>
    <row r="143" spans="1:30">
      <c r="A143" s="229"/>
      <c r="B143" s="229"/>
      <c r="C143" s="229"/>
      <c r="D143" s="229"/>
      <c r="E143" s="229"/>
      <c r="F143" s="229"/>
      <c r="G143" s="229"/>
      <c r="H143" s="229"/>
      <c r="I143" s="229"/>
      <c r="J143" s="229"/>
      <c r="K143" s="229"/>
      <c r="L143" s="229"/>
      <c r="M143" s="229"/>
      <c r="N143" s="229"/>
      <c r="O143" s="229"/>
      <c r="P143" s="229"/>
      <c r="Q143" s="229"/>
      <c r="R143" s="229"/>
      <c r="S143" s="229"/>
      <c r="T143" s="229"/>
      <c r="U143" s="229"/>
      <c r="V143" s="229"/>
      <c r="W143" s="229"/>
      <c r="X143" s="229"/>
      <c r="Y143" s="229"/>
      <c r="Z143" s="229"/>
      <c r="AA143" s="229"/>
      <c r="AB143" s="229"/>
      <c r="AC143" s="229"/>
      <c r="AD143" s="229"/>
    </row>
    <row r="144" spans="1:30">
      <c r="A144" s="229"/>
      <c r="B144" s="229"/>
      <c r="C144" s="229"/>
      <c r="D144" s="229"/>
      <c r="E144" s="229"/>
      <c r="F144" s="229"/>
      <c r="G144" s="229"/>
      <c r="H144" s="229"/>
      <c r="I144" s="229"/>
      <c r="J144" s="229"/>
      <c r="K144" s="229"/>
      <c r="L144" s="229"/>
      <c r="M144" s="229"/>
      <c r="N144" s="229"/>
      <c r="O144" s="229"/>
      <c r="P144" s="229"/>
      <c r="Q144" s="229"/>
      <c r="R144" s="229"/>
      <c r="S144" s="229"/>
      <c r="T144" s="229"/>
      <c r="U144" s="229"/>
      <c r="V144" s="229"/>
      <c r="W144" s="229"/>
      <c r="X144" s="229"/>
      <c r="Y144" s="229"/>
      <c r="Z144" s="229"/>
      <c r="AA144" s="229"/>
      <c r="AB144" s="229"/>
      <c r="AC144" s="229"/>
      <c r="AD144" s="229"/>
    </row>
    <row r="145" spans="1:30">
      <c r="A145" s="229"/>
      <c r="B145" s="229"/>
      <c r="C145" s="229"/>
      <c r="D145" s="229"/>
      <c r="E145" s="229"/>
      <c r="F145" s="229"/>
      <c r="G145" s="229"/>
      <c r="H145" s="229"/>
      <c r="I145" s="229"/>
      <c r="J145" s="229"/>
      <c r="K145" s="229"/>
      <c r="L145" s="229"/>
      <c r="M145" s="229"/>
      <c r="N145" s="229"/>
      <c r="O145" s="229"/>
      <c r="P145" s="229"/>
      <c r="Q145" s="229"/>
      <c r="R145" s="229"/>
      <c r="S145" s="229"/>
      <c r="T145" s="229"/>
      <c r="U145" s="229"/>
      <c r="V145" s="229"/>
      <c r="W145" s="229"/>
      <c r="X145" s="229"/>
      <c r="Y145" s="229"/>
      <c r="Z145" s="229"/>
      <c r="AA145" s="229"/>
      <c r="AB145" s="229"/>
      <c r="AC145" s="229"/>
      <c r="AD145" s="229"/>
    </row>
    <row r="146" spans="1:30">
      <c r="A146" s="229"/>
      <c r="B146" s="229"/>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row>
    <row r="147" spans="1:30">
      <c r="A147" s="229"/>
      <c r="B147" s="229"/>
      <c r="C147" s="229"/>
      <c r="D147" s="229"/>
      <c r="E147" s="229"/>
      <c r="F147" s="229"/>
      <c r="G147" s="229"/>
      <c r="H147" s="229"/>
      <c r="I147" s="229"/>
      <c r="J147" s="229"/>
      <c r="K147" s="229"/>
      <c r="L147" s="229"/>
      <c r="M147" s="229"/>
      <c r="N147" s="229"/>
      <c r="O147" s="229"/>
      <c r="P147" s="229"/>
      <c r="Q147" s="229"/>
      <c r="R147" s="229"/>
      <c r="S147" s="229"/>
      <c r="T147" s="229"/>
      <c r="U147" s="229"/>
      <c r="V147" s="229"/>
      <c r="W147" s="229"/>
      <c r="X147" s="229"/>
      <c r="Y147" s="229"/>
      <c r="Z147" s="229"/>
      <c r="AA147" s="229"/>
      <c r="AB147" s="229"/>
      <c r="AC147" s="229"/>
      <c r="AD147" s="229"/>
    </row>
    <row r="148" spans="1:30">
      <c r="A148" s="229"/>
      <c r="B148" s="229"/>
      <c r="C148" s="229"/>
      <c r="D148" s="229"/>
      <c r="E148" s="229"/>
      <c r="F148" s="229"/>
      <c r="G148" s="229"/>
      <c r="H148" s="229"/>
      <c r="I148" s="229"/>
      <c r="J148" s="229"/>
      <c r="K148" s="229"/>
      <c r="L148" s="229"/>
      <c r="M148" s="229"/>
      <c r="N148" s="229"/>
      <c r="O148" s="229"/>
      <c r="P148" s="229"/>
      <c r="Q148" s="229"/>
      <c r="R148" s="229"/>
      <c r="S148" s="229"/>
      <c r="T148" s="229"/>
      <c r="U148" s="229"/>
      <c r="V148" s="229"/>
      <c r="W148" s="229"/>
      <c r="X148" s="229"/>
      <c r="Y148" s="229"/>
      <c r="Z148" s="229"/>
      <c r="AA148" s="229"/>
      <c r="AB148" s="229"/>
      <c r="AC148" s="229"/>
      <c r="AD148" s="229"/>
    </row>
    <row r="149" spans="1:30">
      <c r="A149" s="229"/>
      <c r="B149" s="229"/>
      <c r="C149" s="229"/>
      <c r="D149" s="229"/>
      <c r="E149" s="229"/>
      <c r="F149" s="229"/>
      <c r="G149" s="229"/>
      <c r="H149" s="229"/>
      <c r="I149" s="229"/>
      <c r="J149" s="229"/>
      <c r="K149" s="229"/>
      <c r="L149" s="229"/>
      <c r="M149" s="229"/>
      <c r="N149" s="229"/>
      <c r="O149" s="229"/>
      <c r="P149" s="229"/>
      <c r="Q149" s="229"/>
      <c r="R149" s="229"/>
      <c r="S149" s="229"/>
      <c r="T149" s="229"/>
      <c r="U149" s="229"/>
      <c r="V149" s="229"/>
      <c r="W149" s="229"/>
      <c r="X149" s="229"/>
      <c r="Y149" s="229"/>
      <c r="Z149" s="229"/>
      <c r="AA149" s="229"/>
      <c r="AB149" s="229"/>
      <c r="AC149" s="229"/>
      <c r="AD149" s="229"/>
    </row>
    <row r="150" spans="1:30">
      <c r="A150" s="229"/>
      <c r="B150" s="229"/>
      <c r="C150" s="229"/>
      <c r="D150" s="229"/>
      <c r="E150" s="229"/>
      <c r="F150" s="229"/>
      <c r="G150" s="229"/>
      <c r="H150" s="229"/>
      <c r="I150" s="229"/>
      <c r="J150" s="229"/>
      <c r="K150" s="229"/>
      <c r="L150" s="229"/>
      <c r="M150" s="229"/>
      <c r="N150" s="229"/>
      <c r="O150" s="229"/>
      <c r="P150" s="229"/>
      <c r="Q150" s="229"/>
      <c r="R150" s="229"/>
      <c r="S150" s="229"/>
      <c r="T150" s="229"/>
      <c r="U150" s="229"/>
      <c r="V150" s="229"/>
      <c r="W150" s="229"/>
      <c r="X150" s="229"/>
      <c r="Y150" s="229"/>
      <c r="Z150" s="229"/>
      <c r="AA150" s="229"/>
      <c r="AB150" s="229"/>
      <c r="AC150" s="229"/>
      <c r="AD150" s="229"/>
    </row>
    <row r="151" spans="1:30">
      <c r="A151" s="229"/>
      <c r="B151" s="229"/>
      <c r="C151" s="229"/>
      <c r="D151" s="229"/>
      <c r="E151" s="229"/>
      <c r="F151" s="229"/>
      <c r="G151" s="229"/>
      <c r="H151" s="229"/>
      <c r="I151" s="229"/>
      <c r="J151" s="229"/>
      <c r="K151" s="229"/>
      <c r="L151" s="229"/>
      <c r="M151" s="229"/>
      <c r="N151" s="229"/>
      <c r="O151" s="229"/>
      <c r="P151" s="229"/>
      <c r="Q151" s="229"/>
      <c r="R151" s="229"/>
      <c r="S151" s="229"/>
      <c r="T151" s="229"/>
      <c r="U151" s="229"/>
      <c r="V151" s="229"/>
      <c r="W151" s="229"/>
      <c r="X151" s="229"/>
      <c r="Y151" s="229"/>
      <c r="Z151" s="229"/>
      <c r="AA151" s="229"/>
      <c r="AB151" s="229"/>
      <c r="AC151" s="229"/>
      <c r="AD151" s="229"/>
    </row>
    <row r="152" spans="1:30">
      <c r="A152" s="229"/>
      <c r="B152" s="229"/>
      <c r="C152" s="229"/>
      <c r="D152" s="229"/>
      <c r="E152" s="229"/>
      <c r="F152" s="229"/>
      <c r="G152" s="229"/>
      <c r="H152" s="229"/>
      <c r="I152" s="229"/>
      <c r="J152" s="229"/>
      <c r="K152" s="229"/>
      <c r="L152" s="229"/>
      <c r="M152" s="229"/>
      <c r="N152" s="229"/>
      <c r="O152" s="229"/>
      <c r="P152" s="229"/>
      <c r="Q152" s="229"/>
      <c r="R152" s="229"/>
      <c r="S152" s="229"/>
      <c r="T152" s="229"/>
      <c r="U152" s="229"/>
      <c r="V152" s="229"/>
      <c r="W152" s="229"/>
      <c r="X152" s="229"/>
      <c r="Y152" s="229"/>
      <c r="Z152" s="229"/>
      <c r="AA152" s="229"/>
      <c r="AB152" s="229"/>
      <c r="AC152" s="229"/>
      <c r="AD152" s="229"/>
    </row>
    <row r="153" spans="1:30">
      <c r="A153" s="229"/>
      <c r="B153" s="229"/>
      <c r="C153" s="229"/>
      <c r="D153" s="229"/>
      <c r="E153" s="229"/>
      <c r="F153" s="229"/>
      <c r="G153" s="229"/>
      <c r="H153" s="229"/>
      <c r="I153" s="229"/>
      <c r="J153" s="229"/>
      <c r="K153" s="229"/>
      <c r="L153" s="229"/>
      <c r="M153" s="229"/>
      <c r="N153" s="229"/>
      <c r="O153" s="229"/>
      <c r="P153" s="229"/>
      <c r="Q153" s="229"/>
      <c r="R153" s="229"/>
      <c r="S153" s="229"/>
      <c r="T153" s="229"/>
      <c r="U153" s="229"/>
      <c r="V153" s="229"/>
      <c r="W153" s="229"/>
      <c r="X153" s="229"/>
      <c r="Y153" s="229"/>
      <c r="Z153" s="229"/>
      <c r="AA153" s="229"/>
      <c r="AB153" s="229"/>
      <c r="AC153" s="229"/>
      <c r="AD153" s="229"/>
    </row>
    <row r="154" spans="1:30">
      <c r="A154" s="229"/>
      <c r="B154" s="229"/>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row>
    <row r="155" spans="1:30">
      <c r="A155" s="229"/>
      <c r="B155" s="229"/>
      <c r="C155" s="229"/>
      <c r="D155" s="229"/>
      <c r="E155" s="229"/>
      <c r="F155" s="229"/>
      <c r="G155" s="229"/>
      <c r="H155" s="229"/>
      <c r="I155" s="229"/>
      <c r="J155" s="229"/>
      <c r="K155" s="229"/>
      <c r="L155" s="229"/>
      <c r="M155" s="229"/>
      <c r="N155" s="229"/>
      <c r="O155" s="229"/>
      <c r="P155" s="229"/>
      <c r="Q155" s="229"/>
      <c r="R155" s="229"/>
      <c r="S155" s="229"/>
      <c r="T155" s="229"/>
      <c r="U155" s="229"/>
      <c r="V155" s="229"/>
      <c r="W155" s="229"/>
      <c r="X155" s="229"/>
      <c r="Y155" s="229"/>
      <c r="Z155" s="229"/>
      <c r="AA155" s="229"/>
      <c r="AB155" s="229"/>
      <c r="AC155" s="229"/>
      <c r="AD155" s="229"/>
    </row>
    <row r="156" spans="1:30">
      <c r="A156" s="229"/>
      <c r="B156" s="229"/>
      <c r="C156" s="229"/>
      <c r="D156" s="229"/>
      <c r="E156" s="229"/>
      <c r="F156" s="229"/>
      <c r="G156" s="229"/>
      <c r="H156" s="229"/>
      <c r="I156" s="229"/>
      <c r="J156" s="229"/>
      <c r="K156" s="229"/>
      <c r="L156" s="229"/>
      <c r="M156" s="229"/>
      <c r="N156" s="229"/>
      <c r="O156" s="229"/>
      <c r="P156" s="229"/>
      <c r="Q156" s="229"/>
      <c r="R156" s="229"/>
      <c r="S156" s="229"/>
      <c r="T156" s="229"/>
      <c r="U156" s="229"/>
      <c r="V156" s="229"/>
      <c r="W156" s="229"/>
      <c r="X156" s="229"/>
      <c r="Y156" s="229"/>
      <c r="Z156" s="229"/>
      <c r="AA156" s="229"/>
      <c r="AB156" s="229"/>
      <c r="AC156" s="229"/>
      <c r="AD156" s="229"/>
    </row>
    <row r="157" spans="1:30">
      <c r="A157" s="229"/>
      <c r="B157" s="229"/>
      <c r="C157" s="229"/>
      <c r="D157" s="229"/>
      <c r="E157" s="229"/>
      <c r="F157" s="229"/>
      <c r="G157" s="229"/>
      <c r="H157" s="229"/>
      <c r="I157" s="229"/>
      <c r="J157" s="229"/>
      <c r="K157" s="229"/>
      <c r="L157" s="229"/>
      <c r="M157" s="229"/>
      <c r="N157" s="229"/>
      <c r="O157" s="229"/>
      <c r="P157" s="229"/>
      <c r="Q157" s="229"/>
      <c r="R157" s="229"/>
      <c r="S157" s="229"/>
      <c r="T157" s="229"/>
      <c r="U157" s="229"/>
      <c r="V157" s="229"/>
      <c r="W157" s="229"/>
      <c r="X157" s="229"/>
      <c r="Y157" s="229"/>
      <c r="Z157" s="229"/>
      <c r="AA157" s="229"/>
      <c r="AB157" s="229"/>
      <c r="AC157" s="229"/>
      <c r="AD157" s="229"/>
    </row>
    <row r="158" spans="1:30">
      <c r="A158" s="229"/>
      <c r="B158" s="229"/>
      <c r="C158" s="229"/>
      <c r="D158" s="229"/>
      <c r="E158" s="229"/>
      <c r="F158" s="229"/>
      <c r="G158" s="229"/>
      <c r="H158" s="229"/>
      <c r="I158" s="229"/>
      <c r="J158" s="229"/>
      <c r="K158" s="229"/>
      <c r="L158" s="229"/>
      <c r="M158" s="229"/>
      <c r="N158" s="229"/>
      <c r="O158" s="229"/>
      <c r="P158" s="229"/>
      <c r="Q158" s="229"/>
      <c r="R158" s="229"/>
      <c r="S158" s="229"/>
      <c r="T158" s="229"/>
      <c r="U158" s="229"/>
      <c r="V158" s="229"/>
      <c r="W158" s="229"/>
      <c r="X158" s="229"/>
      <c r="Y158" s="229"/>
      <c r="Z158" s="229"/>
      <c r="AA158" s="229"/>
      <c r="AB158" s="229"/>
      <c r="AC158" s="229"/>
      <c r="AD158" s="229"/>
    </row>
    <row r="159" spans="1:30">
      <c r="A159" s="229"/>
      <c r="B159" s="229"/>
      <c r="C159" s="229"/>
      <c r="D159" s="229"/>
      <c r="E159" s="229"/>
      <c r="F159" s="229"/>
      <c r="G159" s="229"/>
      <c r="H159" s="229"/>
      <c r="I159" s="229"/>
      <c r="J159" s="229"/>
      <c r="K159" s="229"/>
      <c r="L159" s="229"/>
      <c r="M159" s="229"/>
      <c r="N159" s="229"/>
      <c r="O159" s="229"/>
      <c r="P159" s="229"/>
      <c r="Q159" s="229"/>
      <c r="R159" s="229"/>
      <c r="S159" s="229"/>
      <c r="T159" s="229"/>
      <c r="U159" s="229"/>
      <c r="V159" s="229"/>
      <c r="W159" s="229"/>
      <c r="X159" s="229"/>
      <c r="Y159" s="229"/>
      <c r="Z159" s="229"/>
      <c r="AA159" s="229"/>
      <c r="AB159" s="229"/>
      <c r="AC159" s="229"/>
      <c r="AD159" s="229"/>
    </row>
    <row r="160" spans="1:30">
      <c r="A160" s="229"/>
      <c r="B160" s="229"/>
      <c r="C160" s="229"/>
      <c r="D160" s="229"/>
      <c r="E160" s="229"/>
      <c r="F160" s="229"/>
      <c r="G160" s="229"/>
      <c r="H160" s="229"/>
      <c r="I160" s="229"/>
      <c r="J160" s="229"/>
      <c r="K160" s="229"/>
      <c r="L160" s="229"/>
      <c r="M160" s="229"/>
      <c r="N160" s="229"/>
      <c r="O160" s="229"/>
      <c r="P160" s="229"/>
      <c r="Q160" s="229"/>
      <c r="R160" s="229"/>
      <c r="S160" s="229"/>
      <c r="T160" s="229"/>
      <c r="U160" s="229"/>
      <c r="V160" s="229"/>
      <c r="W160" s="229"/>
      <c r="X160" s="229"/>
      <c r="Y160" s="229"/>
      <c r="Z160" s="229"/>
      <c r="AA160" s="229"/>
      <c r="AB160" s="229"/>
      <c r="AC160" s="229"/>
      <c r="AD160" s="229"/>
    </row>
    <row r="161" spans="1:30">
      <c r="A161" s="229"/>
      <c r="B161" s="229"/>
      <c r="C161" s="229"/>
      <c r="D161" s="229"/>
      <c r="E161" s="229"/>
      <c r="F161" s="229"/>
      <c r="G161" s="229"/>
      <c r="H161" s="229"/>
      <c r="I161" s="229"/>
      <c r="J161" s="229"/>
      <c r="K161" s="229"/>
      <c r="L161" s="229"/>
      <c r="M161" s="229"/>
      <c r="N161" s="229"/>
      <c r="O161" s="229"/>
      <c r="P161" s="229"/>
      <c r="Q161" s="229"/>
      <c r="R161" s="229"/>
      <c r="S161" s="229"/>
      <c r="T161" s="229"/>
      <c r="U161" s="229"/>
      <c r="V161" s="229"/>
      <c r="W161" s="229"/>
      <c r="X161" s="229"/>
      <c r="Y161" s="229"/>
      <c r="Z161" s="229"/>
      <c r="AA161" s="229"/>
      <c r="AB161" s="229"/>
      <c r="AC161" s="229"/>
      <c r="AD161" s="229"/>
    </row>
    <row r="162" spans="1:30">
      <c r="A162" s="229"/>
      <c r="B162" s="229"/>
      <c r="C162" s="229"/>
      <c r="D162" s="229"/>
      <c r="E162" s="229"/>
      <c r="F162" s="229"/>
      <c r="G162" s="229"/>
      <c r="H162" s="229"/>
      <c r="I162" s="229"/>
      <c r="J162" s="229"/>
      <c r="K162" s="229"/>
      <c r="L162" s="229"/>
      <c r="M162" s="229"/>
      <c r="N162" s="229"/>
      <c r="O162" s="229"/>
      <c r="P162" s="229"/>
      <c r="Q162" s="229"/>
      <c r="R162" s="229"/>
      <c r="S162" s="229"/>
      <c r="T162" s="229"/>
      <c r="U162" s="229"/>
      <c r="V162" s="229"/>
      <c r="W162" s="229"/>
      <c r="X162" s="229"/>
      <c r="Y162" s="229"/>
      <c r="Z162" s="229"/>
      <c r="AA162" s="229"/>
      <c r="AB162" s="229"/>
      <c r="AC162" s="229"/>
      <c r="AD162" s="229"/>
    </row>
    <row r="163" spans="1:30">
      <c r="A163" s="229"/>
      <c r="B163" s="229"/>
      <c r="C163" s="229"/>
      <c r="D163" s="229"/>
      <c r="E163" s="229"/>
      <c r="F163" s="229"/>
      <c r="G163" s="229"/>
      <c r="H163" s="229"/>
      <c r="I163" s="229"/>
      <c r="J163" s="229"/>
      <c r="K163" s="229"/>
      <c r="L163" s="229"/>
      <c r="M163" s="229"/>
      <c r="N163" s="229"/>
      <c r="O163" s="229"/>
      <c r="P163" s="229"/>
      <c r="Q163" s="229"/>
      <c r="R163" s="229"/>
      <c r="S163" s="229"/>
      <c r="T163" s="229"/>
      <c r="U163" s="229"/>
      <c r="V163" s="229"/>
      <c r="W163" s="229"/>
      <c r="X163" s="229"/>
      <c r="Y163" s="229"/>
      <c r="Z163" s="229"/>
      <c r="AA163" s="229"/>
      <c r="AB163" s="229"/>
      <c r="AC163" s="229"/>
      <c r="AD163" s="229"/>
    </row>
    <row r="164" spans="1:30">
      <c r="A164" s="229"/>
      <c r="B164" s="229"/>
      <c r="C164" s="229"/>
      <c r="D164" s="229"/>
      <c r="E164" s="229"/>
      <c r="F164" s="229"/>
      <c r="G164" s="229"/>
      <c r="H164" s="229"/>
      <c r="I164" s="229"/>
      <c r="J164" s="229"/>
      <c r="K164" s="229"/>
      <c r="L164" s="229"/>
      <c r="M164" s="229"/>
      <c r="N164" s="229"/>
      <c r="O164" s="229"/>
      <c r="P164" s="229"/>
      <c r="Q164" s="229"/>
      <c r="R164" s="229"/>
      <c r="S164" s="229"/>
      <c r="T164" s="229"/>
      <c r="U164" s="229"/>
      <c r="V164" s="229"/>
      <c r="W164" s="229"/>
      <c r="X164" s="229"/>
      <c r="Y164" s="229"/>
      <c r="Z164" s="229"/>
      <c r="AA164" s="229"/>
      <c r="AB164" s="229"/>
      <c r="AC164" s="229"/>
      <c r="AD164" s="229"/>
    </row>
    <row r="165" spans="1:30">
      <c r="A165" s="229"/>
      <c r="B165" s="229"/>
      <c r="C165" s="229"/>
      <c r="D165" s="229"/>
      <c r="E165" s="229"/>
      <c r="F165" s="229"/>
      <c r="G165" s="229"/>
      <c r="H165" s="229"/>
      <c r="I165" s="229"/>
      <c r="J165" s="229"/>
      <c r="K165" s="229"/>
      <c r="L165" s="229"/>
      <c r="M165" s="229"/>
      <c r="N165" s="229"/>
      <c r="O165" s="229"/>
      <c r="P165" s="229"/>
      <c r="Q165" s="229"/>
      <c r="R165" s="229"/>
      <c r="S165" s="229"/>
      <c r="T165" s="229"/>
      <c r="U165" s="229"/>
      <c r="V165" s="229"/>
      <c r="W165" s="229"/>
      <c r="X165" s="229"/>
      <c r="Y165" s="229"/>
      <c r="Z165" s="229"/>
      <c r="AA165" s="229"/>
      <c r="AB165" s="229"/>
      <c r="AC165" s="229"/>
      <c r="AD165" s="229"/>
    </row>
    <row r="166" spans="1:30">
      <c r="A166" s="229"/>
      <c r="B166" s="229"/>
      <c r="C166" s="229"/>
      <c r="D166" s="229"/>
      <c r="E166" s="229"/>
      <c r="F166" s="229"/>
      <c r="G166" s="229"/>
      <c r="H166" s="229"/>
      <c r="I166" s="229"/>
      <c r="J166" s="229"/>
      <c r="K166" s="229"/>
      <c r="L166" s="229"/>
      <c r="M166" s="229"/>
      <c r="N166" s="229"/>
      <c r="O166" s="229"/>
      <c r="P166" s="229"/>
      <c r="Q166" s="229"/>
      <c r="R166" s="229"/>
      <c r="S166" s="229"/>
      <c r="T166" s="229"/>
      <c r="U166" s="229"/>
      <c r="V166" s="229"/>
      <c r="W166" s="229"/>
      <c r="X166" s="229"/>
      <c r="Y166" s="229"/>
      <c r="Z166" s="229"/>
      <c r="AA166" s="229"/>
      <c r="AB166" s="229"/>
      <c r="AC166" s="229"/>
      <c r="AD166" s="229"/>
    </row>
    <row r="167" spans="1:30">
      <c r="A167" s="229"/>
      <c r="B167" s="229"/>
      <c r="C167" s="229"/>
      <c r="D167" s="229"/>
      <c r="E167" s="229"/>
      <c r="F167" s="229"/>
      <c r="G167" s="229"/>
      <c r="H167" s="229"/>
      <c r="I167" s="229"/>
      <c r="J167" s="229"/>
      <c r="K167" s="229"/>
      <c r="L167" s="229"/>
      <c r="M167" s="229"/>
      <c r="N167" s="229"/>
      <c r="O167" s="229"/>
      <c r="P167" s="229"/>
      <c r="Q167" s="229"/>
      <c r="R167" s="229"/>
      <c r="S167" s="229"/>
      <c r="T167" s="229"/>
      <c r="U167" s="229"/>
      <c r="V167" s="229"/>
      <c r="W167" s="229"/>
      <c r="X167" s="229"/>
      <c r="Y167" s="229"/>
      <c r="Z167" s="229"/>
      <c r="AA167" s="229"/>
      <c r="AB167" s="229"/>
      <c r="AC167" s="229"/>
      <c r="AD167" s="229"/>
    </row>
    <row r="168" spans="1:30">
      <c r="A168" s="229"/>
      <c r="B168" s="229"/>
      <c r="C168" s="229"/>
      <c r="D168" s="229"/>
      <c r="E168" s="229"/>
      <c r="F168" s="229"/>
      <c r="G168" s="229"/>
      <c r="H168" s="229"/>
      <c r="I168" s="229"/>
      <c r="J168" s="229"/>
      <c r="K168" s="229"/>
      <c r="L168" s="229"/>
      <c r="M168" s="229"/>
      <c r="N168" s="229"/>
      <c r="O168" s="229"/>
      <c r="P168" s="229"/>
      <c r="Q168" s="229"/>
      <c r="R168" s="229"/>
      <c r="S168" s="229"/>
      <c r="T168" s="229"/>
      <c r="U168" s="229"/>
      <c r="V168" s="229"/>
      <c r="W168" s="229"/>
      <c r="X168" s="229"/>
      <c r="Y168" s="229"/>
      <c r="Z168" s="229"/>
      <c r="AA168" s="229"/>
      <c r="AB168" s="229"/>
      <c r="AC168" s="229"/>
      <c r="AD168" s="229"/>
    </row>
    <row r="169" spans="1:30">
      <c r="A169" s="229"/>
      <c r="B169" s="229"/>
      <c r="C169" s="229"/>
      <c r="D169" s="229"/>
      <c r="E169" s="229"/>
      <c r="F169" s="229"/>
      <c r="G169" s="229"/>
      <c r="H169" s="229"/>
      <c r="I169" s="229"/>
      <c r="J169" s="229"/>
      <c r="K169" s="229"/>
      <c r="L169" s="229"/>
      <c r="M169" s="229"/>
      <c r="N169" s="229"/>
      <c r="O169" s="229"/>
      <c r="P169" s="229"/>
      <c r="Q169" s="229"/>
      <c r="R169" s="229"/>
      <c r="S169" s="229"/>
      <c r="T169" s="229"/>
      <c r="U169" s="229"/>
      <c r="V169" s="229"/>
      <c r="W169" s="229"/>
      <c r="X169" s="229"/>
      <c r="Y169" s="229"/>
      <c r="Z169" s="229"/>
      <c r="AA169" s="229"/>
      <c r="AB169" s="229"/>
      <c r="AC169" s="229"/>
      <c r="AD169" s="229"/>
    </row>
    <row r="170" spans="1:30">
      <c r="A170" s="229"/>
      <c r="B170" s="229"/>
      <c r="C170" s="229"/>
      <c r="D170" s="229"/>
      <c r="E170" s="229"/>
      <c r="F170" s="229"/>
      <c r="G170" s="229"/>
      <c r="H170" s="229"/>
      <c r="I170" s="229"/>
      <c r="J170" s="229"/>
      <c r="K170" s="229"/>
      <c r="L170" s="229"/>
      <c r="M170" s="229"/>
      <c r="N170" s="229"/>
      <c r="O170" s="229"/>
      <c r="P170" s="229"/>
      <c r="Q170" s="229"/>
      <c r="R170" s="229"/>
      <c r="S170" s="229"/>
      <c r="T170" s="229"/>
      <c r="U170" s="229"/>
      <c r="V170" s="229"/>
      <c r="W170" s="229"/>
      <c r="X170" s="229"/>
      <c r="Y170" s="229"/>
      <c r="Z170" s="229"/>
      <c r="AA170" s="229"/>
      <c r="AB170" s="229"/>
      <c r="AC170" s="229"/>
      <c r="AD170" s="229"/>
    </row>
    <row r="171" spans="1:30">
      <c r="A171" s="229"/>
      <c r="B171" s="229"/>
      <c r="C171" s="229"/>
      <c r="D171" s="229"/>
      <c r="E171" s="229"/>
      <c r="F171" s="229"/>
      <c r="G171" s="229"/>
      <c r="H171" s="229"/>
      <c r="I171" s="229"/>
      <c r="J171" s="229"/>
      <c r="K171" s="229"/>
      <c r="L171" s="229"/>
      <c r="M171" s="229"/>
      <c r="N171" s="229"/>
      <c r="O171" s="229"/>
      <c r="P171" s="229"/>
      <c r="Q171" s="229"/>
      <c r="R171" s="229"/>
      <c r="S171" s="229"/>
      <c r="T171" s="229"/>
      <c r="U171" s="229"/>
      <c r="V171" s="229"/>
      <c r="W171" s="229"/>
      <c r="X171" s="229"/>
      <c r="Y171" s="229"/>
      <c r="Z171" s="229"/>
      <c r="AA171" s="229"/>
      <c r="AB171" s="229"/>
      <c r="AC171" s="229"/>
      <c r="AD171" s="229"/>
    </row>
    <row r="172" spans="1:30">
      <c r="A172" s="229"/>
      <c r="B172" s="229"/>
      <c r="C172" s="229"/>
      <c r="D172" s="229"/>
      <c r="E172" s="229"/>
      <c r="F172" s="229"/>
      <c r="G172" s="229"/>
      <c r="H172" s="229"/>
      <c r="I172" s="229"/>
      <c r="J172" s="229"/>
      <c r="K172" s="229"/>
      <c r="L172" s="229"/>
      <c r="M172" s="229"/>
      <c r="N172" s="229"/>
      <c r="O172" s="229"/>
      <c r="P172" s="229"/>
      <c r="Q172" s="229"/>
      <c r="R172" s="229"/>
      <c r="S172" s="229"/>
      <c r="T172" s="229"/>
      <c r="U172" s="229"/>
      <c r="V172" s="229"/>
      <c r="W172" s="229"/>
      <c r="X172" s="229"/>
      <c r="Y172" s="229"/>
      <c r="Z172" s="229"/>
      <c r="AA172" s="229"/>
      <c r="AB172" s="229"/>
      <c r="AC172" s="229"/>
      <c r="AD172" s="229"/>
    </row>
    <row r="173" spans="1:30">
      <c r="A173" s="229"/>
      <c r="B173" s="229"/>
      <c r="C173" s="229"/>
      <c r="D173" s="229"/>
      <c r="E173" s="229"/>
      <c r="F173" s="229"/>
      <c r="G173" s="229"/>
      <c r="H173" s="229"/>
      <c r="I173" s="229"/>
      <c r="J173" s="229"/>
      <c r="K173" s="229"/>
      <c r="L173" s="229"/>
      <c r="M173" s="229"/>
      <c r="N173" s="229"/>
      <c r="O173" s="229"/>
      <c r="P173" s="229"/>
      <c r="Q173" s="229"/>
      <c r="R173" s="229"/>
      <c r="S173" s="229"/>
      <c r="T173" s="229"/>
      <c r="U173" s="229"/>
      <c r="V173" s="229"/>
      <c r="W173" s="229"/>
      <c r="X173" s="229"/>
      <c r="Y173" s="229"/>
      <c r="Z173" s="229"/>
      <c r="AA173" s="229"/>
      <c r="AB173" s="229"/>
      <c r="AC173" s="229"/>
      <c r="AD173" s="229"/>
    </row>
    <row r="174" spans="1:30">
      <c r="A174" s="229"/>
      <c r="B174" s="229"/>
      <c r="C174" s="229"/>
      <c r="D174" s="229"/>
      <c r="E174" s="229"/>
      <c r="F174" s="229"/>
      <c r="G174" s="229"/>
      <c r="H174" s="229"/>
      <c r="I174" s="229"/>
      <c r="J174" s="229"/>
      <c r="K174" s="229"/>
      <c r="L174" s="229"/>
      <c r="M174" s="229"/>
      <c r="N174" s="229"/>
      <c r="O174" s="229"/>
      <c r="P174" s="229"/>
      <c r="Q174" s="229"/>
      <c r="R174" s="229"/>
      <c r="S174" s="229"/>
      <c r="T174" s="229"/>
      <c r="U174" s="229"/>
      <c r="V174" s="229"/>
      <c r="W174" s="229"/>
      <c r="X174" s="229"/>
      <c r="Y174" s="229"/>
      <c r="Z174" s="229"/>
      <c r="AA174" s="229"/>
      <c r="AB174" s="229"/>
      <c r="AC174" s="229"/>
      <c r="AD174" s="229"/>
    </row>
  </sheetData>
  <phoneticPr fontId="1" type="noConversion"/>
  <hyperlinks>
    <hyperlink ref="B4" location="集团合并财务指标!A1" display="集团合并财务指标"/>
    <hyperlink ref="B6" location="分部摘要!A1" display="分部摘要"/>
    <hyperlink ref="B8" location="内含价值!A1" display="内含价值"/>
    <hyperlink ref="B10" location="客户经营!A1" display="客户经营"/>
    <hyperlink ref="B13" location="寿险!A1" display="寿险"/>
    <hyperlink ref="B14" location="产险!A1" display="产险"/>
    <hyperlink ref="B15" location="'银行&amp;资产管理'!A1" display="银行&amp;资产管理"/>
    <hyperlink ref="B16" location="互联网金融!A1" display="互联网金融"/>
    <hyperlink ref="B19" location="合并资产负债表!A1" display="集团合并资产负债表（PRC）"/>
    <hyperlink ref="B20" location="合并利润表!A1" display="集团合并利润表（PRC）"/>
    <hyperlink ref="B21" location="分部报告!A4" display="分部报告-2016"/>
    <hyperlink ref="B22" location="分部报告!A91" display="分部报告-201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workbookViewId="0">
      <pane xSplit="1" ySplit="3" topLeftCell="B10" activePane="bottomRight" state="frozen"/>
      <selection activeCell="C16" sqref="C16"/>
      <selection pane="topRight" activeCell="C16" sqref="C16"/>
      <selection pane="bottomLeft" activeCell="C16" sqref="C16"/>
      <selection pane="bottomRight" activeCell="A32" sqref="A32"/>
    </sheetView>
  </sheetViews>
  <sheetFormatPr defaultRowHeight="12.75"/>
  <cols>
    <col min="1" max="1" width="22" style="254" customWidth="1"/>
    <col min="2" max="3" width="13.75" style="254" bestFit="1" customWidth="1"/>
    <col min="4" max="4" width="13" style="254" customWidth="1"/>
    <col min="5" max="7" width="15.5" style="254" customWidth="1"/>
    <col min="8" max="16384" width="9" style="254"/>
  </cols>
  <sheetData>
    <row r="1" spans="1:16" s="270" customFormat="1" ht="26.25">
      <c r="A1" s="268" t="s">
        <v>166</v>
      </c>
      <c r="B1" s="241"/>
      <c r="C1" s="269"/>
      <c r="D1" s="241"/>
      <c r="E1" s="269"/>
      <c r="F1" s="242"/>
      <c r="G1" s="269"/>
      <c r="H1" s="269"/>
      <c r="I1" s="241"/>
      <c r="J1" s="269"/>
      <c r="K1" s="269"/>
      <c r="L1" s="269"/>
      <c r="M1" s="269"/>
      <c r="N1" s="269"/>
      <c r="O1" s="269"/>
      <c r="P1" s="269"/>
    </row>
    <row r="2" spans="1:16" s="270" customFormat="1" ht="19.5" customHeight="1">
      <c r="A2" s="271"/>
      <c r="B2" s="241"/>
      <c r="C2" s="269"/>
      <c r="D2" s="241"/>
      <c r="E2" s="269"/>
      <c r="F2" s="241"/>
      <c r="G2" s="269"/>
      <c r="H2" s="269"/>
      <c r="I2" s="241"/>
      <c r="J2" s="269"/>
      <c r="K2" s="269"/>
      <c r="L2" s="269"/>
      <c r="M2" s="269"/>
      <c r="N2" s="269"/>
      <c r="O2" s="269"/>
      <c r="P2" s="269"/>
    </row>
    <row r="3" spans="1:16" ht="25.5">
      <c r="A3" s="250" t="s">
        <v>95</v>
      </c>
      <c r="B3" s="272" t="s">
        <v>323</v>
      </c>
      <c r="C3" s="272" t="s">
        <v>324</v>
      </c>
      <c r="D3" s="273" t="s">
        <v>7</v>
      </c>
      <c r="E3" s="272" t="s">
        <v>325</v>
      </c>
      <c r="F3" s="272" t="s">
        <v>326</v>
      </c>
      <c r="G3" s="272" t="s">
        <v>327</v>
      </c>
    </row>
    <row r="4" spans="1:16">
      <c r="A4" s="274" t="s">
        <v>1</v>
      </c>
      <c r="B4" s="274" t="s">
        <v>1</v>
      </c>
      <c r="C4" s="274" t="s">
        <v>1</v>
      </c>
      <c r="D4" s="274" t="s">
        <v>1</v>
      </c>
    </row>
    <row r="5" spans="1:16">
      <c r="A5" s="250" t="s">
        <v>294</v>
      </c>
      <c r="B5" s="249">
        <v>712453</v>
      </c>
      <c r="C5" s="249">
        <v>619990</v>
      </c>
      <c r="D5" s="251">
        <v>14.9</v>
      </c>
      <c r="E5" s="249">
        <v>462882</v>
      </c>
      <c r="F5" s="249">
        <v>362631</v>
      </c>
      <c r="G5" s="249">
        <v>299372</v>
      </c>
    </row>
    <row r="6" spans="1:16">
      <c r="A6" s="250" t="s">
        <v>295</v>
      </c>
      <c r="B6" s="249">
        <v>72368</v>
      </c>
      <c r="C6" s="249">
        <v>65178</v>
      </c>
      <c r="D6" s="251">
        <v>11</v>
      </c>
      <c r="E6" s="249">
        <v>47930</v>
      </c>
      <c r="F6" s="249">
        <v>36014</v>
      </c>
      <c r="G6" s="249">
        <v>26750</v>
      </c>
    </row>
    <row r="7" spans="1:16">
      <c r="A7" s="250" t="s">
        <v>296</v>
      </c>
      <c r="B7" s="249">
        <v>62394</v>
      </c>
      <c r="C7" s="249">
        <v>54203</v>
      </c>
      <c r="D7" s="251">
        <v>15.1</v>
      </c>
      <c r="E7" s="249">
        <v>39279</v>
      </c>
      <c r="F7" s="249">
        <v>28154</v>
      </c>
      <c r="G7" s="249">
        <v>20050</v>
      </c>
    </row>
    <row r="8" spans="1:16">
      <c r="A8" s="374" t="s">
        <v>615</v>
      </c>
      <c r="B8" s="245">
        <v>3.5</v>
      </c>
      <c r="C8" s="250">
        <v>2.98</v>
      </c>
      <c r="D8" s="251">
        <v>17.399999999999999</v>
      </c>
      <c r="E8" s="250">
        <v>2.4700000000000002</v>
      </c>
      <c r="F8" s="250">
        <v>1.78</v>
      </c>
      <c r="G8" s="250">
        <v>1.27</v>
      </c>
    </row>
    <row r="9" spans="1:16">
      <c r="A9" s="374" t="s">
        <v>616</v>
      </c>
      <c r="B9" s="244">
        <v>3.49</v>
      </c>
      <c r="C9" s="250">
        <v>2.98</v>
      </c>
      <c r="D9" s="251">
        <v>17.100000000000001</v>
      </c>
      <c r="E9" s="244">
        <v>2.34</v>
      </c>
      <c r="F9" s="244">
        <v>1.77</v>
      </c>
      <c r="G9" s="245">
        <f>2.53/2</f>
        <v>1.2649999999999999</v>
      </c>
    </row>
    <row r="10" spans="1:16" ht="25.5">
      <c r="A10" s="250" t="s">
        <v>617</v>
      </c>
      <c r="B10" s="245">
        <v>0.2</v>
      </c>
      <c r="C10" s="250">
        <v>0.18</v>
      </c>
      <c r="D10" s="251">
        <f>(B10/C10-1)*100</f>
        <v>11.111111111111116</v>
      </c>
      <c r="E10" s="244">
        <f>0.25/2</f>
        <v>0.125</v>
      </c>
      <c r="F10" s="246">
        <f>0.2/2</f>
        <v>0.1</v>
      </c>
      <c r="G10" s="247">
        <f>0.15/2</f>
        <v>7.4999999999999997E-2</v>
      </c>
    </row>
    <row r="11" spans="1:16" ht="25.5">
      <c r="A11" s="250" t="s">
        <v>618</v>
      </c>
      <c r="B11" s="244">
        <v>0.55000000000000004</v>
      </c>
      <c r="C11" s="250">
        <v>0.35</v>
      </c>
      <c r="D11" s="251">
        <f t="shared" ref="D11:D13" si="0">(B11/C11-1)*100</f>
        <v>57.14285714285716</v>
      </c>
      <c r="E11" s="244">
        <f>0.5/2</f>
        <v>0.25</v>
      </c>
      <c r="F11" s="244">
        <f>0.45/2</f>
        <v>0.22500000000000001</v>
      </c>
      <c r="G11" s="245">
        <f>0.3/2</f>
        <v>0.15</v>
      </c>
    </row>
    <row r="12" spans="1:16" ht="12" customHeight="1">
      <c r="A12" s="250" t="s">
        <v>619</v>
      </c>
      <c r="B12" s="275">
        <f>B11+B10</f>
        <v>0.75</v>
      </c>
      <c r="C12" s="275">
        <f>C11+C10</f>
        <v>0.53</v>
      </c>
      <c r="D12" s="251">
        <f t="shared" si="0"/>
        <v>41.50943396226414</v>
      </c>
      <c r="E12" s="276">
        <f>E11+E10</f>
        <v>0.375</v>
      </c>
      <c r="F12" s="276">
        <f t="shared" ref="F12:G12" si="1">F11+F10</f>
        <v>0.32500000000000001</v>
      </c>
      <c r="G12" s="276">
        <f t="shared" si="1"/>
        <v>0.22499999999999998</v>
      </c>
    </row>
    <row r="13" spans="1:16">
      <c r="A13" s="250" t="s">
        <v>297</v>
      </c>
      <c r="B13" s="277">
        <v>13710</v>
      </c>
      <c r="C13" s="277">
        <v>9688</v>
      </c>
      <c r="D13" s="251">
        <f t="shared" si="0"/>
        <v>41.515276630883569</v>
      </c>
      <c r="E13" s="277">
        <v>6549</v>
      </c>
      <c r="F13" s="277">
        <v>5145</v>
      </c>
      <c r="G13" s="277">
        <v>3562</v>
      </c>
    </row>
    <row r="14" spans="1:16" ht="25.5">
      <c r="A14" s="250" t="s">
        <v>606</v>
      </c>
      <c r="B14" s="278">
        <v>22</v>
      </c>
      <c r="C14" s="278">
        <v>17.899999999999999</v>
      </c>
      <c r="D14" s="278" t="s">
        <v>598</v>
      </c>
      <c r="E14" s="278">
        <v>16.7</v>
      </c>
      <c r="F14" s="278">
        <v>18.3</v>
      </c>
      <c r="G14" s="278">
        <v>17.8</v>
      </c>
      <c r="H14" s="279"/>
    </row>
    <row r="15" spans="1:16">
      <c r="A15" s="250" t="s">
        <v>298</v>
      </c>
      <c r="B15" s="249">
        <v>5576903</v>
      </c>
      <c r="C15" s="249">
        <v>4765159</v>
      </c>
      <c r="D15" s="246">
        <v>17</v>
      </c>
      <c r="E15" s="249">
        <v>4005911</v>
      </c>
      <c r="F15" s="249">
        <v>3360312</v>
      </c>
      <c r="G15" s="249">
        <v>2844266</v>
      </c>
      <c r="H15" s="279"/>
      <c r="I15" s="279"/>
      <c r="J15" s="279"/>
      <c r="K15" s="279"/>
      <c r="L15" s="279"/>
      <c r="M15" s="279"/>
      <c r="N15" s="279"/>
      <c r="O15" s="279"/>
    </row>
    <row r="16" spans="1:16">
      <c r="A16" s="250" t="s">
        <v>299</v>
      </c>
      <c r="B16" s="249">
        <v>5090442</v>
      </c>
      <c r="C16" s="249">
        <v>4351588</v>
      </c>
      <c r="D16" s="246">
        <v>17</v>
      </c>
      <c r="E16" s="249">
        <v>3652095</v>
      </c>
      <c r="F16" s="249">
        <v>3120607</v>
      </c>
      <c r="G16" s="249">
        <v>2634617</v>
      </c>
      <c r="H16" s="279"/>
    </row>
    <row r="17" spans="1:15">
      <c r="A17" s="250" t="s">
        <v>300</v>
      </c>
      <c r="B17" s="249">
        <v>486461</v>
      </c>
      <c r="C17" s="249">
        <v>413571</v>
      </c>
      <c r="D17" s="244">
        <v>17.600000000000001</v>
      </c>
      <c r="E17" s="249">
        <v>353816</v>
      </c>
      <c r="F17" s="249">
        <v>239705</v>
      </c>
      <c r="G17" s="249">
        <v>209649</v>
      </c>
    </row>
    <row r="18" spans="1:15">
      <c r="A18" s="250" t="s">
        <v>301</v>
      </c>
      <c r="B18" s="249">
        <v>383449</v>
      </c>
      <c r="C18" s="249">
        <v>334248</v>
      </c>
      <c r="D18" s="244">
        <v>14.7</v>
      </c>
      <c r="E18" s="249">
        <v>289564</v>
      </c>
      <c r="F18" s="249">
        <v>182709</v>
      </c>
      <c r="G18" s="249">
        <v>159617</v>
      </c>
    </row>
    <row r="19" spans="1:15">
      <c r="A19" s="250" t="s">
        <v>302</v>
      </c>
      <c r="B19" s="249">
        <v>18280</v>
      </c>
      <c r="C19" s="249">
        <v>18280</v>
      </c>
      <c r="D19" s="244" t="s">
        <v>2</v>
      </c>
      <c r="E19" s="249">
        <v>8892</v>
      </c>
      <c r="F19" s="249">
        <v>7916</v>
      </c>
      <c r="G19" s="249">
        <v>7916</v>
      </c>
    </row>
    <row r="20" spans="1:15" ht="24">
      <c r="A20" s="374" t="s">
        <v>620</v>
      </c>
      <c r="B20" s="250">
        <v>20.98</v>
      </c>
      <c r="C20" s="250">
        <v>18.28</v>
      </c>
      <c r="D20" s="280">
        <v>14.8</v>
      </c>
      <c r="E20" s="250">
        <v>16.28</v>
      </c>
      <c r="F20" s="250">
        <v>11.54</v>
      </c>
      <c r="G20" s="250">
        <f>20.16/2</f>
        <v>10.08</v>
      </c>
      <c r="H20" s="283"/>
      <c r="I20" s="283"/>
      <c r="J20" s="283"/>
      <c r="K20" s="283"/>
      <c r="L20" s="283"/>
      <c r="M20" s="283"/>
      <c r="N20" s="283"/>
      <c r="O20" s="283"/>
    </row>
    <row r="21" spans="1:15">
      <c r="A21" s="250" t="s">
        <v>303</v>
      </c>
      <c r="B21" s="244">
        <v>17.399999999999999</v>
      </c>
      <c r="C21" s="250">
        <v>17.100000000000001</v>
      </c>
      <c r="D21" s="244" t="s">
        <v>304</v>
      </c>
      <c r="E21" s="244">
        <v>18.3</v>
      </c>
      <c r="F21" s="244">
        <v>16.399999999999999</v>
      </c>
      <c r="G21" s="244">
        <v>13.8</v>
      </c>
    </row>
    <row r="22" spans="1:15">
      <c r="A22" s="374" t="s">
        <v>607</v>
      </c>
      <c r="B22" s="4">
        <v>637703</v>
      </c>
      <c r="C22" s="277">
        <v>551514</v>
      </c>
      <c r="D22" s="251">
        <f>(B22/C22-1)*100</f>
        <v>15.627708453457201</v>
      </c>
      <c r="E22" s="249">
        <v>458812</v>
      </c>
      <c r="F22" s="249">
        <v>329653</v>
      </c>
      <c r="G22" s="249">
        <v>285874</v>
      </c>
      <c r="H22" s="281"/>
    </row>
    <row r="23" spans="1:15">
      <c r="A23" s="374" t="s">
        <v>608</v>
      </c>
      <c r="B23" s="249">
        <v>50805</v>
      </c>
      <c r="C23" s="277">
        <v>38420</v>
      </c>
      <c r="D23" s="251">
        <f>(B23/C23-1)*100</f>
        <v>32.235814679854236</v>
      </c>
      <c r="E23" s="249">
        <v>21966</v>
      </c>
      <c r="F23" s="249">
        <v>18163</v>
      </c>
      <c r="G23" s="249">
        <v>15915</v>
      </c>
      <c r="H23" s="281"/>
    </row>
    <row r="24" spans="1:15">
      <c r="A24" s="250" t="s">
        <v>306</v>
      </c>
      <c r="B24" s="249">
        <v>1971798</v>
      </c>
      <c r="C24" s="249">
        <v>1731619</v>
      </c>
      <c r="D24" s="251">
        <f>(B24/C24-1)*100</f>
        <v>13.87019892944117</v>
      </c>
      <c r="E24" s="249">
        <v>1474098</v>
      </c>
      <c r="F24" s="249">
        <v>1230367</v>
      </c>
      <c r="G24" s="249">
        <v>1074188</v>
      </c>
      <c r="H24" s="281"/>
    </row>
    <row r="25" spans="1:15">
      <c r="A25" s="250" t="s">
        <v>307</v>
      </c>
      <c r="B25" s="249">
        <v>105030</v>
      </c>
      <c r="C25" s="249">
        <v>84740</v>
      </c>
      <c r="D25" s="251">
        <f>(B25/C25-1)*100</f>
        <v>23.943828180316263</v>
      </c>
      <c r="E25" s="249">
        <v>66652</v>
      </c>
      <c r="F25" s="249">
        <v>53067</v>
      </c>
      <c r="G25" s="249">
        <v>41578</v>
      </c>
      <c r="H25" s="281"/>
    </row>
    <row r="26" spans="1:15">
      <c r="A26" s="250" t="s">
        <v>308</v>
      </c>
      <c r="B26" s="251">
        <v>6</v>
      </c>
      <c r="C26" s="250">
        <v>5.8</v>
      </c>
      <c r="D26" s="244" t="s">
        <v>309</v>
      </c>
      <c r="E26" s="250">
        <v>5.3</v>
      </c>
      <c r="F26" s="250">
        <v>5.0999999999999996</v>
      </c>
      <c r="G26" s="250">
        <v>4.7</v>
      </c>
      <c r="H26" s="281"/>
    </row>
    <row r="27" spans="1:15">
      <c r="A27" s="250" t="s">
        <v>310</v>
      </c>
      <c r="B27" s="249">
        <v>91714</v>
      </c>
      <c r="C27" s="249">
        <v>114750</v>
      </c>
      <c r="D27" s="251">
        <f>(B27/C27-1)*100</f>
        <v>-20.074945533769061</v>
      </c>
      <c r="E27" s="249">
        <v>63729</v>
      </c>
      <c r="F27" s="249">
        <v>52652</v>
      </c>
      <c r="G27" s="249">
        <v>25680</v>
      </c>
      <c r="H27" s="281"/>
    </row>
    <row r="28" spans="1:15">
      <c r="A28" s="250" t="s">
        <v>311</v>
      </c>
      <c r="B28" s="250">
        <v>5.3</v>
      </c>
      <c r="C28" s="250">
        <v>7.8</v>
      </c>
      <c r="D28" s="251" t="s">
        <v>312</v>
      </c>
      <c r="E28" s="250">
        <v>5.0999999999999996</v>
      </c>
      <c r="F28" s="250">
        <v>5.0999999999999996</v>
      </c>
      <c r="G28" s="250">
        <v>2.9</v>
      </c>
      <c r="H28" s="281"/>
    </row>
    <row r="29" spans="1:15">
      <c r="A29" s="374" t="s">
        <v>609</v>
      </c>
      <c r="B29" s="249">
        <v>889883</v>
      </c>
      <c r="C29" s="249">
        <v>730052</v>
      </c>
      <c r="D29" s="251">
        <f>(B29/C29-1)*100</f>
        <v>21.893098025894055</v>
      </c>
      <c r="E29" s="426" t="s">
        <v>599</v>
      </c>
      <c r="F29" s="426" t="s">
        <v>599</v>
      </c>
      <c r="G29" s="426" t="s">
        <v>599</v>
      </c>
    </row>
    <row r="30" spans="1:15">
      <c r="A30" s="374" t="s">
        <v>610</v>
      </c>
      <c r="B30" s="249">
        <v>929883</v>
      </c>
      <c r="C30" s="249">
        <v>764677</v>
      </c>
      <c r="D30" s="251">
        <f>(B30/C30-1)*100</f>
        <v>21.604677530512873</v>
      </c>
      <c r="E30" s="249">
        <v>369995</v>
      </c>
      <c r="F30" s="249">
        <v>264163</v>
      </c>
      <c r="G30" s="249">
        <v>226512</v>
      </c>
    </row>
    <row r="31" spans="1:15">
      <c r="A31" s="374" t="s">
        <v>611</v>
      </c>
      <c r="B31" s="249">
        <v>442729</v>
      </c>
      <c r="C31" s="249">
        <v>373186</v>
      </c>
      <c r="D31" s="251">
        <f>(B31/C31-1)*100</f>
        <v>18.634943433033403</v>
      </c>
      <c r="E31" s="249">
        <v>180381</v>
      </c>
      <c r="F31" s="249">
        <v>151452</v>
      </c>
      <c r="G31" s="249">
        <v>122027</v>
      </c>
    </row>
    <row r="32" spans="1:15" ht="24.75">
      <c r="A32" s="250" t="s">
        <v>612</v>
      </c>
      <c r="B32" s="251">
        <v>201</v>
      </c>
      <c r="C32" s="250">
        <v>195.6</v>
      </c>
      <c r="D32" s="244" t="s">
        <v>313</v>
      </c>
      <c r="E32" s="426" t="s">
        <v>599</v>
      </c>
      <c r="F32" s="426" t="s">
        <v>599</v>
      </c>
      <c r="G32" s="426" t="s">
        <v>599</v>
      </c>
    </row>
    <row r="33" spans="1:8" ht="24.75">
      <c r="A33" s="250" t="s">
        <v>613</v>
      </c>
      <c r="B33" s="251">
        <v>210</v>
      </c>
      <c r="C33" s="250">
        <v>204.9</v>
      </c>
      <c r="D33" s="244" t="s">
        <v>314</v>
      </c>
      <c r="E33" s="284">
        <v>205.1</v>
      </c>
      <c r="F33" s="254">
        <v>174.4</v>
      </c>
      <c r="G33" s="254">
        <v>185.6</v>
      </c>
    </row>
    <row r="35" spans="1:8">
      <c r="A35" s="252" t="s">
        <v>315</v>
      </c>
      <c r="B35" s="253">
        <v>42735</v>
      </c>
      <c r="C35" s="253">
        <v>42369</v>
      </c>
      <c r="D35" s="273" t="s">
        <v>7</v>
      </c>
      <c r="E35" s="253">
        <v>42004</v>
      </c>
      <c r="F35" s="253">
        <v>41639</v>
      </c>
      <c r="G35" s="253">
        <v>41274</v>
      </c>
      <c r="H35" s="256"/>
    </row>
    <row r="36" spans="1:8">
      <c r="A36" s="252" t="s">
        <v>316</v>
      </c>
      <c r="B36" s="257">
        <v>74.599999999999994</v>
      </c>
      <c r="C36" s="257">
        <v>77.7</v>
      </c>
      <c r="D36" s="244" t="s">
        <v>317</v>
      </c>
      <c r="E36" s="257">
        <v>79.7</v>
      </c>
      <c r="F36" s="257">
        <v>82.2</v>
      </c>
      <c r="G36" s="257">
        <v>81.400000000000006</v>
      </c>
      <c r="H36" s="255"/>
    </row>
    <row r="37" spans="1:8">
      <c r="A37" s="252" t="s">
        <v>318</v>
      </c>
      <c r="B37" s="257">
        <v>16.899999999999999</v>
      </c>
      <c r="C37" s="257">
        <v>16.2</v>
      </c>
      <c r="D37" s="244" t="s">
        <v>319</v>
      </c>
      <c r="E37" s="257">
        <v>14.1</v>
      </c>
      <c r="F37" s="257">
        <v>10.5</v>
      </c>
      <c r="G37" s="257">
        <v>9.5</v>
      </c>
      <c r="H37" s="255"/>
    </row>
    <row r="38" spans="1:8">
      <c r="A38" s="252" t="s">
        <v>320</v>
      </c>
      <c r="B38" s="257">
        <v>6.3</v>
      </c>
      <c r="C38" s="257">
        <v>4.5999999999999996</v>
      </c>
      <c r="D38" s="244" t="s">
        <v>321</v>
      </c>
      <c r="E38" s="257">
        <v>4.8</v>
      </c>
      <c r="F38" s="257">
        <v>5.6</v>
      </c>
      <c r="G38" s="257">
        <v>6.8</v>
      </c>
      <c r="H38" s="255"/>
    </row>
    <row r="39" spans="1:8">
      <c r="A39" s="252" t="s">
        <v>322</v>
      </c>
      <c r="B39" s="257">
        <v>2.2000000000000002</v>
      </c>
      <c r="C39" s="257">
        <v>1.5</v>
      </c>
      <c r="D39" s="244" t="s">
        <v>319</v>
      </c>
      <c r="E39" s="257">
        <v>1.4</v>
      </c>
      <c r="F39" s="257">
        <v>1.7</v>
      </c>
      <c r="G39" s="257">
        <v>1.5</v>
      </c>
      <c r="H39" s="258"/>
    </row>
    <row r="40" spans="1:8">
      <c r="A40" s="252"/>
      <c r="B40" s="257"/>
      <c r="C40" s="257"/>
      <c r="D40" s="244"/>
      <c r="E40" s="257"/>
      <c r="F40" s="257"/>
      <c r="G40" s="257"/>
      <c r="H40" s="258"/>
    </row>
    <row r="41" spans="1:8" ht="14.25">
      <c r="A41" s="427" t="s">
        <v>621</v>
      </c>
      <c r="B41" s="257"/>
      <c r="C41" s="257"/>
      <c r="E41" s="259"/>
      <c r="H41" s="258"/>
    </row>
    <row r="42" spans="1:8" ht="14.25">
      <c r="A42" s="427" t="s">
        <v>614</v>
      </c>
      <c r="B42" s="257"/>
      <c r="C42" s="257"/>
      <c r="E42" s="259"/>
      <c r="H42" s="258"/>
    </row>
    <row r="43" spans="1:8" ht="14.25">
      <c r="A43" s="427"/>
      <c r="B43" s="257"/>
      <c r="C43" s="257"/>
      <c r="E43" s="259"/>
      <c r="H43" s="258"/>
    </row>
    <row r="44" spans="1:8" s="270" customFormat="1" ht="15">
      <c r="A44" s="286" t="s">
        <v>0</v>
      </c>
      <c r="B44" s="286"/>
      <c r="C44" s="287"/>
      <c r="D44" s="287"/>
      <c r="E44" s="287"/>
      <c r="F44" s="287"/>
      <c r="G44" s="287"/>
    </row>
    <row r="45" spans="1:8" ht="14.25">
      <c r="B45" s="259"/>
      <c r="C45" s="259"/>
    </row>
    <row r="46" spans="1:8" ht="15">
      <c r="A46" s="285"/>
      <c r="B46" s="259"/>
      <c r="C46" s="259"/>
    </row>
    <row r="47" spans="1:8" ht="15">
      <c r="A47" s="285"/>
      <c r="B47" s="259"/>
      <c r="C47" s="259"/>
    </row>
    <row r="48" spans="1:8" ht="15">
      <c r="A48" s="285"/>
      <c r="B48" s="259"/>
      <c r="C48" s="259"/>
    </row>
  </sheetData>
  <phoneticPr fontId="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8"/>
  <sheetViews>
    <sheetView workbookViewId="0">
      <selection activeCell="B45" sqref="B45"/>
    </sheetView>
  </sheetViews>
  <sheetFormatPr defaultRowHeight="12.75"/>
  <cols>
    <col min="1" max="1" width="22" style="37" customWidth="1"/>
    <col min="2" max="3" width="13.75" style="37" bestFit="1" customWidth="1"/>
    <col min="4" max="4" width="13" style="37" customWidth="1"/>
    <col min="5" max="7" width="15.5" style="37" customWidth="1"/>
    <col min="8" max="16384" width="9" style="37"/>
  </cols>
  <sheetData>
    <row r="1" spans="1:18" s="243" customFormat="1" ht="26.25">
      <c r="A1" s="268" t="s">
        <v>544</v>
      </c>
      <c r="B1" s="241"/>
      <c r="C1" s="269"/>
      <c r="D1" s="241"/>
      <c r="E1" s="269"/>
      <c r="F1" s="241"/>
      <c r="G1" s="240"/>
      <c r="H1" s="240"/>
      <c r="I1" s="240"/>
      <c r="J1" s="240"/>
      <c r="K1" s="241"/>
      <c r="L1" s="240"/>
      <c r="M1" s="240"/>
      <c r="N1" s="240"/>
      <c r="O1" s="240"/>
      <c r="P1" s="240"/>
      <c r="Q1" s="240"/>
      <c r="R1" s="240"/>
    </row>
    <row r="2" spans="1:18" s="243" customFormat="1" ht="19.5" customHeight="1">
      <c r="A2" s="271"/>
      <c r="B2" s="241"/>
      <c r="C2" s="269"/>
      <c r="D2" s="241"/>
      <c r="E2" s="269"/>
      <c r="F2" s="241"/>
      <c r="G2" s="240"/>
      <c r="H2" s="240"/>
      <c r="I2" s="240"/>
      <c r="J2" s="240"/>
      <c r="K2" s="241"/>
      <c r="L2" s="240"/>
      <c r="M2" s="240"/>
      <c r="N2" s="240"/>
      <c r="O2" s="240"/>
      <c r="P2" s="240"/>
      <c r="Q2" s="240"/>
      <c r="R2" s="240"/>
    </row>
    <row r="3" spans="1:18" ht="14.25">
      <c r="A3" s="252"/>
      <c r="B3" s="257"/>
      <c r="C3" s="257"/>
      <c r="D3" s="254"/>
      <c r="E3" s="259"/>
      <c r="H3" s="261"/>
      <c r="I3" s="262"/>
      <c r="J3" s="261"/>
    </row>
    <row r="4" spans="1:18" s="35" customFormat="1" ht="14.25">
      <c r="A4" s="289" t="s">
        <v>545</v>
      </c>
      <c r="B4" s="393"/>
      <c r="C4" s="393"/>
      <c r="D4" s="393"/>
      <c r="E4" s="393"/>
    </row>
    <row r="5" spans="1:18" s="35" customFormat="1" ht="14.25">
      <c r="A5" s="250" t="s">
        <v>95</v>
      </c>
      <c r="B5" s="393"/>
      <c r="C5" s="393"/>
      <c r="D5" s="393"/>
      <c r="E5" s="393"/>
    </row>
    <row r="6" spans="1:18" s="35" customFormat="1" ht="14.25">
      <c r="A6" s="289" t="s">
        <v>328</v>
      </c>
      <c r="B6" s="272" t="s">
        <v>546</v>
      </c>
      <c r="C6" s="272" t="s">
        <v>547</v>
      </c>
      <c r="D6" s="273" t="s">
        <v>7</v>
      </c>
      <c r="E6" s="393"/>
    </row>
    <row r="7" spans="1:18" s="35" customFormat="1" ht="14.25">
      <c r="A7" s="250" t="s">
        <v>548</v>
      </c>
      <c r="B7" s="205">
        <v>22596</v>
      </c>
      <c r="C7" s="205">
        <v>18992</v>
      </c>
      <c r="D7" s="394">
        <f t="shared" ref="D7:D13" si="0">(B7/C7-1)*100</f>
        <v>18.97641112047177</v>
      </c>
      <c r="E7" s="393"/>
      <c r="F7" s="393"/>
    </row>
    <row r="8" spans="1:18" s="35" customFormat="1" ht="14.25">
      <c r="A8" s="250" t="s">
        <v>549</v>
      </c>
      <c r="B8" s="205">
        <v>12315</v>
      </c>
      <c r="C8" s="205">
        <v>12522</v>
      </c>
      <c r="D8" s="394">
        <f t="shared" si="0"/>
        <v>-1.6530905606133239</v>
      </c>
      <c r="E8" s="393"/>
      <c r="F8" s="393"/>
    </row>
    <row r="9" spans="1:18" s="35" customFormat="1" ht="14.25">
      <c r="A9" s="250" t="s">
        <v>550</v>
      </c>
      <c r="B9" s="205">
        <v>22156</v>
      </c>
      <c r="C9" s="205">
        <v>21382</v>
      </c>
      <c r="D9" s="394">
        <f t="shared" si="0"/>
        <v>3.6198671780001801</v>
      </c>
      <c r="E9" s="393"/>
      <c r="F9" s="393"/>
    </row>
    <row r="10" spans="1:18" s="35" customFormat="1" ht="14.25">
      <c r="A10" s="250" t="s">
        <v>551</v>
      </c>
      <c r="B10" s="205">
        <v>2215</v>
      </c>
      <c r="C10" s="205">
        <v>2478</v>
      </c>
      <c r="D10" s="394">
        <f t="shared" si="0"/>
        <v>-10.613397901533494</v>
      </c>
      <c r="E10" s="393"/>
      <c r="F10" s="393"/>
    </row>
    <row r="11" spans="1:18" s="35" customFormat="1" ht="14.25">
      <c r="A11" s="250" t="s">
        <v>552</v>
      </c>
      <c r="B11" s="205">
        <v>2322</v>
      </c>
      <c r="C11" s="205">
        <v>2888</v>
      </c>
      <c r="D11" s="394">
        <f t="shared" si="0"/>
        <v>-19.5983379501385</v>
      </c>
      <c r="E11" s="393"/>
      <c r="F11" s="393"/>
    </row>
    <row r="12" spans="1:18" s="35" customFormat="1" ht="14.25">
      <c r="A12" s="250" t="s">
        <v>553</v>
      </c>
      <c r="B12" s="205">
        <v>205</v>
      </c>
      <c r="C12" s="205">
        <v>1067</v>
      </c>
      <c r="D12" s="394">
        <f t="shared" si="0"/>
        <v>-80.78725398313027</v>
      </c>
      <c r="E12" s="393"/>
      <c r="F12" s="393"/>
    </row>
    <row r="13" spans="1:18" s="35" customFormat="1" ht="14.25">
      <c r="A13" s="395" t="s">
        <v>554</v>
      </c>
      <c r="B13" s="205">
        <v>10559</v>
      </c>
      <c r="C13" s="205">
        <v>5849</v>
      </c>
      <c r="D13" s="394">
        <f t="shared" si="0"/>
        <v>80.526585741152317</v>
      </c>
      <c r="E13" s="393"/>
      <c r="F13" s="393"/>
    </row>
    <row r="14" spans="1:18" s="35" customFormat="1" ht="14.25">
      <c r="A14" s="396" t="s">
        <v>555</v>
      </c>
      <c r="B14" s="205" t="s">
        <v>2</v>
      </c>
      <c r="C14" s="397" t="s">
        <v>2</v>
      </c>
      <c r="D14" s="394" t="s">
        <v>600</v>
      </c>
      <c r="E14" s="393"/>
      <c r="F14" s="393"/>
    </row>
    <row r="15" spans="1:18" s="35" customFormat="1" ht="14.25">
      <c r="A15" s="395" t="s">
        <v>556</v>
      </c>
      <c r="B15" s="205">
        <v>72368</v>
      </c>
      <c r="C15" s="205">
        <v>65178</v>
      </c>
      <c r="D15" s="394">
        <f>(B15/C15-1)*100</f>
        <v>11.031329589738871</v>
      </c>
      <c r="E15" s="393"/>
      <c r="F15" s="393"/>
    </row>
    <row r="16" spans="1:18" s="35" customFormat="1" ht="14.25">
      <c r="A16" s="393"/>
      <c r="B16" s="398"/>
      <c r="C16" s="398"/>
      <c r="D16" s="399"/>
      <c r="E16" s="393"/>
    </row>
    <row r="17" spans="1:6" s="35" customFormat="1" ht="14.25">
      <c r="A17" s="393"/>
      <c r="B17" s="401"/>
      <c r="C17" s="401"/>
      <c r="D17" s="399"/>
      <c r="E17" s="393"/>
    </row>
    <row r="18" spans="1:6" s="35" customFormat="1" ht="14.25">
      <c r="A18" s="289" t="s">
        <v>330</v>
      </c>
      <c r="B18" s="272">
        <v>42735</v>
      </c>
      <c r="C18" s="272">
        <v>42369</v>
      </c>
      <c r="D18" s="400" t="s">
        <v>7</v>
      </c>
      <c r="E18" s="393"/>
    </row>
    <row r="19" spans="1:6" s="35" customFormat="1" ht="14.25">
      <c r="A19" s="250" t="s">
        <v>548</v>
      </c>
      <c r="B19" s="205">
        <v>1856129</v>
      </c>
      <c r="C19" s="344">
        <v>1641738</v>
      </c>
      <c r="D19" s="394">
        <f t="shared" ref="D19:D27" si="1">(B19/C19-1)*100</f>
        <v>13.058782826492422</v>
      </c>
      <c r="E19" s="393"/>
      <c r="F19" s="393"/>
    </row>
    <row r="20" spans="1:6" s="35" customFormat="1" ht="14.25">
      <c r="A20" s="250" t="s">
        <v>549</v>
      </c>
      <c r="B20" s="205">
        <v>273778</v>
      </c>
      <c r="C20" s="205">
        <v>249223</v>
      </c>
      <c r="D20" s="394">
        <f t="shared" si="1"/>
        <v>9.8526219490175482</v>
      </c>
      <c r="E20" s="393"/>
      <c r="F20" s="393"/>
    </row>
    <row r="21" spans="1:6" s="35" customFormat="1" ht="14.25">
      <c r="A21" s="250" t="s">
        <v>550</v>
      </c>
      <c r="B21" s="205">
        <v>2955552</v>
      </c>
      <c r="C21" s="205">
        <v>2511811</v>
      </c>
      <c r="D21" s="394">
        <f t="shared" si="1"/>
        <v>17.666177909086311</v>
      </c>
      <c r="E21" s="393"/>
      <c r="F21" s="393"/>
    </row>
    <row r="22" spans="1:6" s="35" customFormat="1" ht="14.25">
      <c r="A22" s="250" t="s">
        <v>551</v>
      </c>
      <c r="B22" s="205">
        <v>91079</v>
      </c>
      <c r="C22" s="205">
        <v>93753</v>
      </c>
      <c r="D22" s="394">
        <f t="shared" si="1"/>
        <v>-2.8521753970539576</v>
      </c>
      <c r="E22" s="393"/>
      <c r="F22" s="393"/>
    </row>
    <row r="23" spans="1:6" s="35" customFormat="1" ht="14.25">
      <c r="A23" s="250" t="s">
        <v>552</v>
      </c>
      <c r="B23" s="205">
        <v>27216</v>
      </c>
      <c r="C23" s="205">
        <v>32526</v>
      </c>
      <c r="D23" s="394">
        <f t="shared" si="1"/>
        <v>-16.325401217487546</v>
      </c>
      <c r="E23" s="393"/>
      <c r="F23" s="393"/>
    </row>
    <row r="24" spans="1:6" s="35" customFormat="1" ht="14.25">
      <c r="A24" s="250" t="s">
        <v>553</v>
      </c>
      <c r="B24" s="205">
        <v>46463</v>
      </c>
      <c r="C24" s="205">
        <v>43737</v>
      </c>
      <c r="D24" s="394">
        <f t="shared" si="1"/>
        <v>6.2327091478610708</v>
      </c>
      <c r="E24" s="393"/>
      <c r="F24" s="393"/>
    </row>
    <row r="25" spans="1:6" s="35" customFormat="1" ht="14.25">
      <c r="A25" s="395" t="s">
        <v>554</v>
      </c>
      <c r="B25" s="205">
        <v>441658</v>
      </c>
      <c r="C25" s="205">
        <v>287700</v>
      </c>
      <c r="D25" s="394">
        <f t="shared" si="1"/>
        <v>53.513381995133827</v>
      </c>
      <c r="E25" s="393"/>
      <c r="F25" s="393"/>
    </row>
    <row r="26" spans="1:6" s="35" customFormat="1" ht="14.25">
      <c r="A26" s="396" t="s">
        <v>555</v>
      </c>
      <c r="B26" s="205">
        <v>-114972</v>
      </c>
      <c r="C26" s="205">
        <v>-95329</v>
      </c>
      <c r="D26" s="394">
        <f t="shared" si="1"/>
        <v>20.605482067366697</v>
      </c>
      <c r="E26" s="393"/>
      <c r="F26" s="393"/>
    </row>
    <row r="27" spans="1:6" s="35" customFormat="1" ht="14.25">
      <c r="A27" s="395" t="s">
        <v>556</v>
      </c>
      <c r="B27" s="205">
        <v>5576903</v>
      </c>
      <c r="C27" s="205">
        <v>4765159</v>
      </c>
      <c r="D27" s="394">
        <f t="shared" si="1"/>
        <v>17.034982463334391</v>
      </c>
      <c r="E27" s="393"/>
      <c r="F27" s="393"/>
    </row>
    <row r="28" spans="1:6" s="35" customFormat="1" ht="14.25">
      <c r="A28" s="393"/>
      <c r="B28" s="402"/>
      <c r="C28" s="402"/>
      <c r="D28" s="399"/>
      <c r="E28" s="393"/>
    </row>
    <row r="29" spans="1:6" s="35" customFormat="1" ht="14.25">
      <c r="A29" s="393"/>
      <c r="B29" s="401"/>
      <c r="C29" s="401"/>
      <c r="D29" s="399"/>
      <c r="E29" s="393"/>
    </row>
    <row r="30" spans="1:6" s="35" customFormat="1" ht="14.25">
      <c r="A30" s="289" t="s">
        <v>331</v>
      </c>
      <c r="B30" s="272">
        <v>42735</v>
      </c>
      <c r="C30" s="272">
        <v>42369</v>
      </c>
      <c r="D30" s="400" t="s">
        <v>7</v>
      </c>
      <c r="E30" s="393"/>
    </row>
    <row r="31" spans="1:6" s="35" customFormat="1" ht="14.25">
      <c r="A31" s="250" t="s">
        <v>548</v>
      </c>
      <c r="B31" s="205">
        <v>1779437</v>
      </c>
      <c r="C31" s="205">
        <v>1550308</v>
      </c>
      <c r="D31" s="394">
        <f t="shared" ref="D31:D39" si="2">(B31/C31-1)*100</f>
        <v>14.77957928360043</v>
      </c>
      <c r="E31" s="393"/>
      <c r="F31" s="393"/>
    </row>
    <row r="32" spans="1:6" s="35" customFormat="1" ht="14.25">
      <c r="A32" s="250" t="s">
        <v>549</v>
      </c>
      <c r="B32" s="205">
        <v>220515</v>
      </c>
      <c r="C32" s="205">
        <v>194386</v>
      </c>
      <c r="D32" s="394">
        <f t="shared" si="2"/>
        <v>13.441811653102587</v>
      </c>
      <c r="E32" s="393"/>
      <c r="F32" s="393"/>
    </row>
    <row r="33" spans="1:6" s="35" customFormat="1" ht="14.25">
      <c r="A33" s="250" t="s">
        <v>550</v>
      </c>
      <c r="B33" s="205">
        <v>2754930</v>
      </c>
      <c r="C33" s="205">
        <v>2351453</v>
      </c>
      <c r="D33" s="394">
        <f t="shared" si="2"/>
        <v>17.158624901284437</v>
      </c>
      <c r="E33" s="393"/>
      <c r="F33" s="393"/>
    </row>
    <row r="34" spans="1:6" s="35" customFormat="1" ht="14.25">
      <c r="A34" s="250" t="s">
        <v>551</v>
      </c>
      <c r="B34" s="205">
        <v>65430</v>
      </c>
      <c r="C34" s="205">
        <v>70198</v>
      </c>
      <c r="D34" s="394">
        <f t="shared" si="2"/>
        <v>-6.7922163024587645</v>
      </c>
      <c r="E34" s="393"/>
      <c r="F34" s="393"/>
    </row>
    <row r="35" spans="1:6" s="35" customFormat="1" ht="14.25">
      <c r="A35" s="250" t="s">
        <v>552</v>
      </c>
      <c r="B35" s="205">
        <v>8312</v>
      </c>
      <c r="C35" s="205">
        <v>17943</v>
      </c>
      <c r="D35" s="394">
        <f t="shared" si="2"/>
        <v>-53.675528061082311</v>
      </c>
      <c r="E35" s="393"/>
      <c r="F35" s="393"/>
    </row>
    <row r="36" spans="1:6" s="35" customFormat="1" ht="14.25">
      <c r="A36" s="250" t="s">
        <v>553</v>
      </c>
      <c r="B36" s="205">
        <v>9206</v>
      </c>
      <c r="C36" s="205">
        <v>10806</v>
      </c>
      <c r="D36" s="394">
        <f t="shared" si="2"/>
        <v>-14.806588932074771</v>
      </c>
      <c r="E36" s="393"/>
      <c r="F36" s="393"/>
    </row>
    <row r="37" spans="1:6" s="35" customFormat="1" ht="14.25">
      <c r="A37" s="395" t="s">
        <v>554</v>
      </c>
      <c r="B37" s="205">
        <v>367584</v>
      </c>
      <c r="C37" s="205">
        <v>251823</v>
      </c>
      <c r="D37" s="394">
        <f t="shared" si="2"/>
        <v>45.969192647216502</v>
      </c>
      <c r="E37" s="393"/>
      <c r="F37" s="393"/>
    </row>
    <row r="38" spans="1:6" s="35" customFormat="1" ht="14.25">
      <c r="A38" s="396" t="s">
        <v>555</v>
      </c>
      <c r="B38" s="205">
        <v>-114972</v>
      </c>
      <c r="C38" s="205">
        <v>-95329</v>
      </c>
      <c r="D38" s="394">
        <f t="shared" si="2"/>
        <v>20.605482067366697</v>
      </c>
      <c r="E38" s="393"/>
      <c r="F38" s="393"/>
    </row>
    <row r="39" spans="1:6" s="35" customFormat="1" ht="14.25">
      <c r="A39" s="395" t="s">
        <v>556</v>
      </c>
      <c r="B39" s="205">
        <v>5090442</v>
      </c>
      <c r="C39" s="205">
        <v>4351588</v>
      </c>
      <c r="D39" s="394">
        <f t="shared" si="2"/>
        <v>16.978951132322262</v>
      </c>
      <c r="E39" s="393"/>
      <c r="F39" s="393"/>
    </row>
    <row r="40" spans="1:6" s="35" customFormat="1" ht="14.25">
      <c r="B40" s="402"/>
      <c r="C40" s="402"/>
      <c r="E40" s="393"/>
    </row>
    <row r="41" spans="1:6" s="35" customFormat="1" ht="14.25">
      <c r="A41" s="289" t="s">
        <v>329</v>
      </c>
      <c r="B41" s="272">
        <v>42735</v>
      </c>
      <c r="C41" s="272">
        <v>42369</v>
      </c>
      <c r="D41" s="400" t="s">
        <v>7</v>
      </c>
      <c r="E41" s="393"/>
    </row>
    <row r="42" spans="1:6" s="35" customFormat="1" ht="18.600000000000001" customHeight="1">
      <c r="A42" s="250" t="s">
        <v>548</v>
      </c>
      <c r="B42" s="205">
        <v>76692</v>
      </c>
      <c r="C42" s="205">
        <v>91430</v>
      </c>
      <c r="D42" s="394">
        <f t="shared" ref="D42:D48" si="3">(B42/C42-1)*100</f>
        <v>-16.119435633818224</v>
      </c>
      <c r="E42" s="393"/>
      <c r="F42" s="393"/>
    </row>
    <row r="43" spans="1:6" s="35" customFormat="1" ht="14.25">
      <c r="A43" s="250" t="s">
        <v>549</v>
      </c>
      <c r="B43" s="205">
        <v>53263</v>
      </c>
      <c r="C43" s="205">
        <v>54837</v>
      </c>
      <c r="D43" s="394">
        <f t="shared" si="3"/>
        <v>-2.8703247807137511</v>
      </c>
      <c r="E43" s="393"/>
      <c r="F43" s="393"/>
    </row>
    <row r="44" spans="1:6" s="35" customFormat="1" ht="14.25">
      <c r="A44" s="250" t="s">
        <v>550</v>
      </c>
      <c r="B44" s="205">
        <v>200622</v>
      </c>
      <c r="C44" s="205">
        <v>160358</v>
      </c>
      <c r="D44" s="394">
        <f t="shared" si="3"/>
        <v>25.108819017448457</v>
      </c>
      <c r="E44" s="393"/>
      <c r="F44" s="393"/>
    </row>
    <row r="45" spans="1:6" s="35" customFormat="1" ht="14.25">
      <c r="A45" s="250" t="s">
        <v>551</v>
      </c>
      <c r="B45" s="205">
        <v>25649</v>
      </c>
      <c r="C45" s="205">
        <v>23555</v>
      </c>
      <c r="D45" s="394">
        <f t="shared" si="3"/>
        <v>8.8898323073657295</v>
      </c>
      <c r="E45" s="393"/>
      <c r="F45" s="393"/>
    </row>
    <row r="46" spans="1:6" s="35" customFormat="1" ht="14.25">
      <c r="A46" s="250" t="s">
        <v>552</v>
      </c>
      <c r="B46" s="205">
        <v>18904</v>
      </c>
      <c r="C46" s="205">
        <v>14583</v>
      </c>
      <c r="D46" s="394">
        <f t="shared" si="3"/>
        <v>29.630391551806888</v>
      </c>
      <c r="E46" s="393"/>
      <c r="F46" s="393"/>
    </row>
    <row r="47" spans="1:6" s="35" customFormat="1" ht="14.25">
      <c r="A47" s="250" t="s">
        <v>553</v>
      </c>
      <c r="B47" s="205">
        <v>37257</v>
      </c>
      <c r="C47" s="205">
        <v>32931</v>
      </c>
      <c r="D47" s="394">
        <f t="shared" si="3"/>
        <v>13.136558258176191</v>
      </c>
      <c r="E47" s="393"/>
      <c r="F47" s="393"/>
    </row>
    <row r="48" spans="1:6" s="35" customFormat="1" ht="14.25">
      <c r="A48" s="395" t="s">
        <v>554</v>
      </c>
      <c r="B48" s="205">
        <v>74074</v>
      </c>
      <c r="C48" s="205">
        <v>35877</v>
      </c>
      <c r="D48" s="394">
        <f t="shared" si="3"/>
        <v>106.46653845081806</v>
      </c>
      <c r="E48" s="393"/>
      <c r="F48" s="393"/>
    </row>
    <row r="49" spans="1:10" s="35" customFormat="1" ht="14.25">
      <c r="A49" s="396" t="s">
        <v>555</v>
      </c>
      <c r="B49" s="206">
        <v>0</v>
      </c>
      <c r="C49" s="288">
        <v>0</v>
      </c>
      <c r="D49" s="394"/>
      <c r="E49" s="393"/>
      <c r="F49" s="393"/>
    </row>
    <row r="50" spans="1:10" s="35" customFormat="1" ht="14.25">
      <c r="A50" s="395" t="s">
        <v>556</v>
      </c>
      <c r="B50" s="205">
        <v>486461</v>
      </c>
      <c r="C50" s="205">
        <v>413571</v>
      </c>
      <c r="D50" s="394">
        <f>(B50/C50-1)*100</f>
        <v>17.624543306953335</v>
      </c>
      <c r="E50" s="393"/>
      <c r="F50" s="393"/>
    </row>
    <row r="51" spans="1:10" s="35" customFormat="1" ht="14.25">
      <c r="A51" s="393"/>
      <c r="B51" s="402"/>
      <c r="C51" s="402"/>
      <c r="D51" s="399"/>
      <c r="E51" s="393"/>
    </row>
    <row r="52" spans="1:10" ht="14.25">
      <c r="A52" s="9"/>
      <c r="B52" s="260"/>
      <c r="C52" s="260"/>
      <c r="E52" s="22"/>
      <c r="H52" s="261"/>
      <c r="I52" s="262"/>
      <c r="J52" s="261"/>
    </row>
    <row r="53" spans="1:10" s="243" customFormat="1" ht="15">
      <c r="A53" s="263" t="s">
        <v>0</v>
      </c>
      <c r="B53" s="264"/>
      <c r="C53" s="265"/>
      <c r="D53" s="265"/>
      <c r="E53" s="265"/>
      <c r="F53" s="265"/>
      <c r="G53" s="266"/>
      <c r="H53" s="266"/>
      <c r="I53" s="266"/>
    </row>
    <row r="54" spans="1:10" ht="15">
      <c r="A54" s="267"/>
      <c r="B54" s="22"/>
      <c r="C54" s="22"/>
    </row>
    <row r="55" spans="1:10" ht="15">
      <c r="A55" s="267"/>
      <c r="B55" s="22"/>
      <c r="C55" s="22"/>
    </row>
    <row r="56" spans="1:10" ht="15">
      <c r="A56" s="267"/>
      <c r="B56" s="22"/>
      <c r="C56" s="22"/>
    </row>
    <row r="57" spans="1:10" ht="15">
      <c r="A57" s="267"/>
      <c r="B57" s="22"/>
      <c r="C57" s="22"/>
    </row>
    <row r="58" spans="1:10" ht="15">
      <c r="A58" s="267"/>
      <c r="B58" s="22"/>
      <c r="C58" s="22"/>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71"/>
  <sheetViews>
    <sheetView zoomScaleNormal="100" workbookViewId="0">
      <pane xSplit="1" ySplit="1" topLeftCell="B2" activePane="bottomRight" state="frozen"/>
      <selection pane="topRight" activeCell="B1" sqref="B1"/>
      <selection pane="bottomLeft" activeCell="A9" sqref="A9"/>
      <selection pane="bottomRight" activeCell="E152" sqref="E152"/>
    </sheetView>
  </sheetViews>
  <sheetFormatPr defaultRowHeight="12.75"/>
  <cols>
    <col min="1" max="1" width="33.75" style="45" customWidth="1"/>
    <col min="2" max="2" width="12.25" style="45" customWidth="1"/>
    <col min="3" max="3" width="12" style="45" customWidth="1"/>
    <col min="4" max="4" width="10.375" style="45" customWidth="1"/>
    <col min="5" max="6" width="10.5" style="45" customWidth="1"/>
    <col min="7" max="7" width="10" style="45" customWidth="1"/>
    <col min="8" max="8" width="9.625" style="45" customWidth="1"/>
    <col min="9" max="9" width="10.5" style="45" customWidth="1"/>
    <col min="10" max="12" width="8.875" style="45" customWidth="1"/>
    <col min="13" max="13" width="10.375" style="45" bestFit="1" customWidth="1"/>
    <col min="14" max="16384" width="9" style="45"/>
  </cols>
  <sheetData>
    <row r="1" spans="1:18" s="179" customFormat="1" ht="27">
      <c r="A1" s="294" t="s">
        <v>166</v>
      </c>
      <c r="C1" s="180"/>
      <c r="D1" s="181"/>
      <c r="E1" s="180"/>
      <c r="F1" s="181"/>
      <c r="G1" s="204"/>
      <c r="H1" s="180"/>
      <c r="I1" s="180"/>
      <c r="J1" s="180"/>
      <c r="K1" s="181"/>
      <c r="L1" s="180"/>
      <c r="M1" s="180"/>
      <c r="N1" s="180"/>
      <c r="O1" s="180"/>
      <c r="P1" s="180"/>
      <c r="Q1" s="180"/>
      <c r="R1" s="180"/>
    </row>
    <row r="2" spans="1:18" ht="12" customHeight="1"/>
    <row r="3" spans="1:18">
      <c r="A3" s="56" t="s">
        <v>332</v>
      </c>
    </row>
    <row r="4" spans="1:18">
      <c r="A4" s="46" t="s">
        <v>333</v>
      </c>
      <c r="B4" s="47">
        <v>42735</v>
      </c>
      <c r="C4" s="47">
        <v>42369</v>
      </c>
      <c r="D4" s="57" t="s">
        <v>334</v>
      </c>
    </row>
    <row r="5" spans="1:18">
      <c r="A5" s="48" t="s">
        <v>335</v>
      </c>
      <c r="B5" s="49">
        <v>0.11</v>
      </c>
      <c r="C5" s="49">
        <v>0.11</v>
      </c>
      <c r="D5" s="67" t="s">
        <v>65</v>
      </c>
    </row>
    <row r="6" spans="1:18">
      <c r="A6" s="48" t="s">
        <v>336</v>
      </c>
      <c r="B6" s="50">
        <v>407340</v>
      </c>
      <c r="C6" s="50">
        <v>348194</v>
      </c>
      <c r="D6" s="51">
        <f>(B6/C6-1)</f>
        <v>0.16986507521668948</v>
      </c>
    </row>
    <row r="7" spans="1:18">
      <c r="A7" s="48" t="s">
        <v>337</v>
      </c>
      <c r="B7" s="50">
        <v>129949</v>
      </c>
      <c r="C7" s="50">
        <v>122154</v>
      </c>
      <c r="D7" s="51">
        <f t="shared" ref="D7:D12" si="0">(B7/C7-1)</f>
        <v>6.3812891923309856E-2</v>
      </c>
    </row>
    <row r="8" spans="1:18">
      <c r="A8" s="48" t="s">
        <v>338</v>
      </c>
      <c r="B8" s="50">
        <v>16515</v>
      </c>
      <c r="C8" s="50">
        <v>25488</v>
      </c>
      <c r="D8" s="51">
        <f t="shared" si="0"/>
        <v>-0.35204802259887003</v>
      </c>
    </row>
    <row r="9" spans="1:18">
      <c r="A9" s="48" t="s">
        <v>339</v>
      </c>
      <c r="B9" s="50">
        <v>249382</v>
      </c>
      <c r="C9" s="50">
        <v>205776</v>
      </c>
      <c r="D9" s="51">
        <f t="shared" si="0"/>
        <v>0.21191003809968123</v>
      </c>
    </row>
    <row r="10" spans="1:18">
      <c r="A10" s="48" t="s">
        <v>340</v>
      </c>
      <c r="B10" s="50">
        <v>-35535</v>
      </c>
      <c r="C10" s="50">
        <v>-27944</v>
      </c>
      <c r="D10" s="51">
        <f t="shared" si="0"/>
        <v>0.2716504437446321</v>
      </c>
    </row>
    <row r="11" spans="1:18">
      <c r="A11" s="46" t="s">
        <v>341</v>
      </c>
      <c r="B11" s="52">
        <v>637703</v>
      </c>
      <c r="C11" s="52">
        <v>551514</v>
      </c>
      <c r="D11" s="53">
        <f t="shared" si="0"/>
        <v>0.15627708453457201</v>
      </c>
    </row>
    <row r="12" spans="1:18">
      <c r="A12" s="48" t="s">
        <v>342</v>
      </c>
      <c r="B12" s="50">
        <v>360312</v>
      </c>
      <c r="C12" s="50">
        <v>325474</v>
      </c>
      <c r="D12" s="51">
        <f t="shared" si="0"/>
        <v>0.10703773573311537</v>
      </c>
    </row>
    <row r="13" spans="1:18">
      <c r="A13" s="54" t="s">
        <v>1</v>
      </c>
      <c r="B13" s="55" t="s">
        <v>1</v>
      </c>
      <c r="C13" s="54" t="s">
        <v>1</v>
      </c>
    </row>
    <row r="14" spans="1:18">
      <c r="A14" s="46" t="s">
        <v>256</v>
      </c>
      <c r="B14" s="47">
        <v>42735</v>
      </c>
      <c r="C14" s="47">
        <v>42369</v>
      </c>
      <c r="D14" s="57" t="s">
        <v>257</v>
      </c>
    </row>
    <row r="15" spans="1:18">
      <c r="A15" s="48" t="s">
        <v>335</v>
      </c>
      <c r="B15" s="49">
        <v>0.11</v>
      </c>
      <c r="C15" s="49">
        <v>0.11</v>
      </c>
      <c r="D15" s="67" t="s">
        <v>65</v>
      </c>
    </row>
    <row r="16" spans="1:18">
      <c r="A16" s="48" t="s">
        <v>305</v>
      </c>
      <c r="B16" s="50">
        <v>66321</v>
      </c>
      <c r="C16" s="50">
        <v>47964</v>
      </c>
      <c r="D16" s="51">
        <f t="shared" ref="D16:D18" si="1">(B16/C16-1)</f>
        <v>0.38272454340755568</v>
      </c>
    </row>
    <row r="17" spans="1:9">
      <c r="A17" s="48" t="s">
        <v>343</v>
      </c>
      <c r="B17" s="50">
        <v>-15516</v>
      </c>
      <c r="C17" s="50">
        <v>-9544</v>
      </c>
      <c r="D17" s="51">
        <f t="shared" si="1"/>
        <v>0.62573344509639561</v>
      </c>
    </row>
    <row r="18" spans="1:9" ht="24">
      <c r="A18" s="46" t="s">
        <v>344</v>
      </c>
      <c r="B18" s="52">
        <v>50805</v>
      </c>
      <c r="C18" s="52">
        <v>38420</v>
      </c>
      <c r="D18" s="53">
        <f t="shared" si="1"/>
        <v>0.32235814679854236</v>
      </c>
      <c r="E18" s="79"/>
      <c r="F18" s="79"/>
    </row>
    <row r="20" spans="1:9">
      <c r="A20" s="56" t="s">
        <v>345</v>
      </c>
    </row>
    <row r="21" spans="1:9" ht="55.5" customHeight="1">
      <c r="A21" s="217" t="s">
        <v>256</v>
      </c>
      <c r="B21" s="105" t="s">
        <v>346</v>
      </c>
      <c r="C21" s="105" t="s">
        <v>347</v>
      </c>
      <c r="D21" s="106" t="s">
        <v>348</v>
      </c>
      <c r="E21" s="105" t="s">
        <v>349</v>
      </c>
      <c r="F21" s="106" t="s">
        <v>350</v>
      </c>
      <c r="G21" s="105" t="s">
        <v>351</v>
      </c>
      <c r="H21" s="106" t="s">
        <v>352</v>
      </c>
      <c r="I21" s="106" t="s">
        <v>353</v>
      </c>
    </row>
    <row r="22" spans="1:9">
      <c r="A22" s="218"/>
      <c r="B22" s="107" t="s">
        <v>66</v>
      </c>
      <c r="C22" s="107" t="s">
        <v>67</v>
      </c>
      <c r="D22" s="107" t="s">
        <v>68</v>
      </c>
      <c r="E22" s="107" t="s">
        <v>69</v>
      </c>
      <c r="F22" s="107" t="s">
        <v>70</v>
      </c>
      <c r="G22" s="107" t="s">
        <v>71</v>
      </c>
      <c r="H22" s="107" t="s">
        <v>72</v>
      </c>
      <c r="I22" s="107" t="s">
        <v>73</v>
      </c>
    </row>
    <row r="23" spans="1:9">
      <c r="A23" s="211" t="s">
        <v>354</v>
      </c>
      <c r="B23" s="61">
        <v>30838</v>
      </c>
      <c r="C23" s="61">
        <v>38420</v>
      </c>
      <c r="D23" s="60">
        <f>C23/B23-1</f>
        <v>0.24586549062844543</v>
      </c>
      <c r="E23" s="61">
        <v>57289</v>
      </c>
      <c r="F23" s="60">
        <f>E23/C23-1</f>
        <v>0.49112441436751686</v>
      </c>
      <c r="G23" s="61">
        <v>50805</v>
      </c>
      <c r="H23" s="60">
        <f>G23/E23-1</f>
        <v>-0.11318054076698847</v>
      </c>
      <c r="I23" s="60">
        <f>G23/C23-1</f>
        <v>0.32235814679854236</v>
      </c>
    </row>
    <row r="24" spans="1:9">
      <c r="A24" s="211" t="s">
        <v>355</v>
      </c>
      <c r="B24" s="61">
        <v>326814</v>
      </c>
      <c r="C24" s="61">
        <v>325474</v>
      </c>
      <c r="D24" s="60">
        <f>C24/B24-1</f>
        <v>-4.1001915462617333E-3</v>
      </c>
      <c r="E24" s="61">
        <v>411150</v>
      </c>
      <c r="F24" s="60">
        <f>E24/C24-1</f>
        <v>0.26323454408032587</v>
      </c>
      <c r="G24" s="61">
        <v>360312</v>
      </c>
      <c r="H24" s="60">
        <f>G24/E24-1</f>
        <v>-0.12364830353885448</v>
      </c>
      <c r="I24" s="60">
        <f>G24/C24-1</f>
        <v>0.10703773573311537</v>
      </c>
    </row>
    <row r="25" spans="1:9">
      <c r="A25" s="211" t="s">
        <v>356</v>
      </c>
      <c r="B25" s="61">
        <v>552853</v>
      </c>
      <c r="C25" s="61">
        <v>551514</v>
      </c>
      <c r="D25" s="60">
        <f>C25/B25-1</f>
        <v>-2.4219819735082915E-3</v>
      </c>
      <c r="E25" s="61">
        <v>688540</v>
      </c>
      <c r="F25" s="60">
        <f>E25/C25-1</f>
        <v>0.24845425501437868</v>
      </c>
      <c r="G25" s="61">
        <v>637703</v>
      </c>
      <c r="H25" s="60">
        <f>G25/E25-1</f>
        <v>-7.3833038022482311E-2</v>
      </c>
      <c r="I25" s="60">
        <f>G25/C25-1</f>
        <v>0.15627708453457201</v>
      </c>
    </row>
    <row r="26" spans="1:9">
      <c r="A26" s="182" t="s">
        <v>623</v>
      </c>
      <c r="B26" s="183"/>
      <c r="C26" s="183"/>
      <c r="D26" s="184"/>
      <c r="E26" s="183"/>
      <c r="F26" s="184"/>
      <c r="G26" s="183"/>
      <c r="H26" s="184"/>
      <c r="I26" s="184"/>
    </row>
    <row r="28" spans="1:9">
      <c r="A28" s="56" t="s">
        <v>357</v>
      </c>
    </row>
    <row r="29" spans="1:9">
      <c r="A29" s="56" t="s">
        <v>358</v>
      </c>
    </row>
    <row r="30" spans="1:9">
      <c r="A30" s="219" t="s">
        <v>359</v>
      </c>
      <c r="B30" s="213" t="s">
        <v>360</v>
      </c>
      <c r="C30" s="213"/>
      <c r="D30" s="213"/>
      <c r="E30" s="213" t="s">
        <v>361</v>
      </c>
      <c r="F30" s="213"/>
      <c r="G30" s="213"/>
    </row>
    <row r="31" spans="1:9">
      <c r="A31" s="219"/>
      <c r="B31" s="57" t="s">
        <v>258</v>
      </c>
      <c r="C31" s="57" t="s">
        <v>259</v>
      </c>
      <c r="D31" s="57" t="s">
        <v>362</v>
      </c>
      <c r="E31" s="57" t="s">
        <v>258</v>
      </c>
      <c r="F31" s="57" t="s">
        <v>259</v>
      </c>
      <c r="G31" s="57" t="s">
        <v>362</v>
      </c>
    </row>
    <row r="32" spans="1:9">
      <c r="A32" s="58" t="s">
        <v>363</v>
      </c>
      <c r="B32" s="59">
        <v>110506</v>
      </c>
      <c r="C32" s="59">
        <v>77486</v>
      </c>
      <c r="D32" s="60">
        <v>0.42599999999999999</v>
      </c>
      <c r="E32" s="59">
        <v>50527</v>
      </c>
      <c r="F32" s="59">
        <v>38050</v>
      </c>
      <c r="G32" s="60">
        <v>0.32799999999999996</v>
      </c>
    </row>
    <row r="33" spans="1:7">
      <c r="A33" s="58" t="s">
        <v>260</v>
      </c>
      <c r="B33" s="59">
        <v>90357</v>
      </c>
      <c r="C33" s="59">
        <v>62544</v>
      </c>
      <c r="D33" s="60">
        <v>0.44500000000000001</v>
      </c>
      <c r="E33" s="59">
        <v>46413</v>
      </c>
      <c r="F33" s="59">
        <v>34393</v>
      </c>
      <c r="G33" s="60">
        <v>0.34899999999999998</v>
      </c>
    </row>
    <row r="34" spans="1:7">
      <c r="A34" s="211" t="s">
        <v>364</v>
      </c>
      <c r="B34" s="61">
        <v>45637</v>
      </c>
      <c r="C34" s="61">
        <v>31697</v>
      </c>
      <c r="D34" s="62">
        <v>0.44</v>
      </c>
      <c r="E34" s="61">
        <v>37848</v>
      </c>
      <c r="F34" s="61">
        <v>26812</v>
      </c>
      <c r="G34" s="62">
        <v>0.41200000000000003</v>
      </c>
    </row>
    <row r="35" spans="1:7">
      <c r="A35" s="211" t="s">
        <v>365</v>
      </c>
      <c r="B35" s="61">
        <v>32158</v>
      </c>
      <c r="C35" s="61">
        <v>20536</v>
      </c>
      <c r="D35" s="62">
        <v>0.56600000000000006</v>
      </c>
      <c r="E35" s="61">
        <v>4905</v>
      </c>
      <c r="F35" s="61">
        <v>3900</v>
      </c>
      <c r="G35" s="62">
        <v>0.25800000000000001</v>
      </c>
    </row>
    <row r="36" spans="1:7">
      <c r="A36" s="211" t="s">
        <v>366</v>
      </c>
      <c r="B36" s="61">
        <v>6370</v>
      </c>
      <c r="C36" s="61">
        <v>5848</v>
      </c>
      <c r="D36" s="62">
        <v>8.900000000000001E-2</v>
      </c>
      <c r="E36" s="61">
        <v>1977</v>
      </c>
      <c r="F36" s="61">
        <v>2616</v>
      </c>
      <c r="G36" s="62">
        <v>-0.24399999999999999</v>
      </c>
    </row>
    <row r="37" spans="1:7">
      <c r="A37" s="211" t="s">
        <v>367</v>
      </c>
      <c r="B37" s="61">
        <v>6193</v>
      </c>
      <c r="C37" s="61">
        <v>4462</v>
      </c>
      <c r="D37" s="62">
        <v>0.38799999999999996</v>
      </c>
      <c r="E37" s="61">
        <v>1683</v>
      </c>
      <c r="F37" s="61">
        <v>1065</v>
      </c>
      <c r="G37" s="62">
        <v>0.57999999999999996</v>
      </c>
    </row>
    <row r="38" spans="1:7">
      <c r="A38" s="58" t="s">
        <v>368</v>
      </c>
      <c r="B38" s="59">
        <v>8837</v>
      </c>
      <c r="C38" s="59">
        <v>7258</v>
      </c>
      <c r="D38" s="60">
        <v>0.218</v>
      </c>
      <c r="E38" s="59">
        <v>3800</v>
      </c>
      <c r="F38" s="59">
        <v>3339</v>
      </c>
      <c r="G38" s="60">
        <v>0.13800000000000001</v>
      </c>
    </row>
    <row r="39" spans="1:7">
      <c r="A39" s="58" t="s">
        <v>369</v>
      </c>
      <c r="B39" s="59">
        <v>11311</v>
      </c>
      <c r="C39" s="59">
        <v>7684</v>
      </c>
      <c r="D39" s="60">
        <v>0.47200000000000003</v>
      </c>
      <c r="E39" s="63">
        <v>314</v>
      </c>
      <c r="F39" s="63">
        <v>318</v>
      </c>
      <c r="G39" s="60">
        <v>-1.3999999999999999E-2</v>
      </c>
    </row>
    <row r="40" spans="1:7">
      <c r="A40" s="58" t="s">
        <v>370</v>
      </c>
      <c r="B40" s="59">
        <v>25216</v>
      </c>
      <c r="C40" s="59">
        <v>21625</v>
      </c>
      <c r="D40" s="60">
        <v>0.16600000000000001</v>
      </c>
      <c r="E40" s="63">
        <v>278</v>
      </c>
      <c r="F40" s="63">
        <v>370</v>
      </c>
      <c r="G40" s="60">
        <v>-0.248</v>
      </c>
    </row>
    <row r="41" spans="1:7">
      <c r="A41" s="58" t="s">
        <v>371</v>
      </c>
      <c r="B41" s="59">
        <v>135722</v>
      </c>
      <c r="C41" s="59">
        <v>99110</v>
      </c>
      <c r="D41" s="60">
        <v>0.36899999999999999</v>
      </c>
      <c r="E41" s="59">
        <v>50805</v>
      </c>
      <c r="F41" s="59">
        <v>38420</v>
      </c>
      <c r="G41" s="60">
        <v>0.32200000000000001</v>
      </c>
    </row>
    <row r="42" spans="1:7">
      <c r="A42" s="182" t="s">
        <v>622</v>
      </c>
      <c r="B42" s="185"/>
      <c r="C42" s="185"/>
      <c r="D42" s="184"/>
      <c r="E42" s="185"/>
      <c r="F42" s="185"/>
      <c r="G42" s="184"/>
    </row>
    <row r="43" spans="1:7">
      <c r="B43" s="79"/>
      <c r="C43" s="79"/>
      <c r="E43" s="79"/>
      <c r="F43" s="79"/>
    </row>
    <row r="44" spans="1:7">
      <c r="B44" s="79"/>
      <c r="C44" s="79"/>
      <c r="E44" s="79"/>
      <c r="F44" s="79"/>
    </row>
    <row r="45" spans="1:7">
      <c r="B45" s="79"/>
      <c r="C45" s="79"/>
      <c r="E45" s="79"/>
      <c r="F45" s="79"/>
    </row>
    <row r="46" spans="1:7">
      <c r="A46" s="56" t="s">
        <v>372</v>
      </c>
    </row>
    <row r="47" spans="1:7">
      <c r="A47" s="220"/>
      <c r="B47" s="214" t="s">
        <v>373</v>
      </c>
      <c r="C47" s="215"/>
      <c r="D47" s="216"/>
      <c r="E47" s="221" t="s">
        <v>374</v>
      </c>
      <c r="F47" s="222"/>
      <c r="G47" s="223"/>
    </row>
    <row r="48" spans="1:7">
      <c r="A48" s="220"/>
      <c r="B48" s="57" t="s">
        <v>258</v>
      </c>
      <c r="C48" s="57" t="s">
        <v>259</v>
      </c>
      <c r="D48" s="57" t="s">
        <v>362</v>
      </c>
      <c r="E48" s="57" t="s">
        <v>258</v>
      </c>
      <c r="F48" s="57" t="s">
        <v>259</v>
      </c>
      <c r="G48" s="57" t="s">
        <v>362</v>
      </c>
    </row>
    <row r="49" spans="1:9">
      <c r="A49" s="58" t="s">
        <v>363</v>
      </c>
      <c r="B49" s="64">
        <v>0.45700000000000002</v>
      </c>
      <c r="C49" s="64">
        <v>0.49099999999999999</v>
      </c>
      <c r="D49" s="64">
        <f>B49-C49</f>
        <v>-3.3999999999999975E-2</v>
      </c>
      <c r="E49" s="64">
        <v>0.50700000000000001</v>
      </c>
      <c r="F49" s="64">
        <v>0.53700000000000003</v>
      </c>
      <c r="G49" s="64">
        <f>E49-F49</f>
        <v>-3.0000000000000027E-2</v>
      </c>
      <c r="H49" s="291"/>
      <c r="I49" s="291"/>
    </row>
    <row r="50" spans="1:9">
      <c r="A50" s="58" t="s">
        <v>260</v>
      </c>
      <c r="B50" s="64">
        <v>0.51400000000000001</v>
      </c>
      <c r="C50" s="64">
        <v>0.55000000000000004</v>
      </c>
      <c r="D50" s="64">
        <f t="shared" ref="D50:D58" si="2">B50-C50</f>
        <v>-3.6000000000000032E-2</v>
      </c>
      <c r="E50" s="64">
        <v>0.53800000000000003</v>
      </c>
      <c r="F50" s="64">
        <v>0.56299999999999994</v>
      </c>
      <c r="G50" s="64">
        <f t="shared" ref="G50:G58" si="3">E50-F50</f>
        <v>-2.4999999999999911E-2</v>
      </c>
      <c r="H50" s="291"/>
      <c r="I50" s="291"/>
    </row>
    <row r="51" spans="1:9">
      <c r="A51" s="211" t="s">
        <v>364</v>
      </c>
      <c r="B51" s="65">
        <v>0.82899999999999996</v>
      </c>
      <c r="C51" s="65">
        <v>0.84599999999999997</v>
      </c>
      <c r="D51" s="65">
        <f t="shared" si="2"/>
        <v>-1.7000000000000015E-2</v>
      </c>
      <c r="E51" s="65">
        <v>0.83199999999999996</v>
      </c>
      <c r="F51" s="65">
        <v>0.85</v>
      </c>
      <c r="G51" s="65">
        <f t="shared" si="3"/>
        <v>-1.8000000000000016E-2</v>
      </c>
      <c r="H51" s="291"/>
      <c r="I51" s="291"/>
    </row>
    <row r="52" spans="1:9">
      <c r="A52" s="211" t="s">
        <v>365</v>
      </c>
      <c r="B52" s="65">
        <v>0.153</v>
      </c>
      <c r="C52" s="65">
        <v>0.19</v>
      </c>
      <c r="D52" s="65">
        <f t="shared" si="2"/>
        <v>-3.7000000000000005E-2</v>
      </c>
      <c r="E52" s="65">
        <v>0.17100000000000001</v>
      </c>
      <c r="F52" s="65">
        <v>0.20100000000000001</v>
      </c>
      <c r="G52" s="65">
        <f t="shared" si="3"/>
        <v>-0.03</v>
      </c>
      <c r="H52" s="291"/>
      <c r="I52" s="291"/>
    </row>
    <row r="53" spans="1:9">
      <c r="A53" s="211" t="s">
        <v>366</v>
      </c>
      <c r="B53" s="65">
        <v>0.31</v>
      </c>
      <c r="C53" s="65">
        <v>0.44700000000000001</v>
      </c>
      <c r="D53" s="65">
        <f t="shared" si="2"/>
        <v>-0.13700000000000001</v>
      </c>
      <c r="E53" s="65">
        <v>0.33500000000000002</v>
      </c>
      <c r="F53" s="65">
        <v>0.45700000000000002</v>
      </c>
      <c r="G53" s="65">
        <f t="shared" si="3"/>
        <v>-0.122</v>
      </c>
      <c r="H53" s="291"/>
      <c r="I53" s="291"/>
    </row>
    <row r="54" spans="1:9">
      <c r="A54" s="211" t="s">
        <v>367</v>
      </c>
      <c r="B54" s="65">
        <v>0.27200000000000002</v>
      </c>
      <c r="C54" s="65">
        <v>0.23899999999999999</v>
      </c>
      <c r="D54" s="65">
        <f t="shared" si="2"/>
        <v>3.3000000000000029E-2</v>
      </c>
      <c r="E54" s="65">
        <v>0.27300000000000002</v>
      </c>
      <c r="F54" s="65">
        <v>0.24</v>
      </c>
      <c r="G54" s="65">
        <f t="shared" si="3"/>
        <v>3.3000000000000029E-2</v>
      </c>
      <c r="H54" s="291"/>
      <c r="I54" s="291"/>
    </row>
    <row r="55" spans="1:9">
      <c r="A55" s="58" t="s">
        <v>368</v>
      </c>
      <c r="B55" s="64">
        <v>0.43</v>
      </c>
      <c r="C55" s="64">
        <v>0.46</v>
      </c>
      <c r="D55" s="64">
        <f t="shared" si="2"/>
        <v>-3.0000000000000027E-2</v>
      </c>
      <c r="E55" s="64">
        <v>0.40799999999999997</v>
      </c>
      <c r="F55" s="64">
        <v>0.44900000000000001</v>
      </c>
      <c r="G55" s="64">
        <f t="shared" si="3"/>
        <v>-4.1000000000000036E-2</v>
      </c>
      <c r="H55" s="291"/>
      <c r="I55" s="291"/>
    </row>
    <row r="56" spans="1:9">
      <c r="A56" s="58" t="s">
        <v>369</v>
      </c>
      <c r="B56" s="64">
        <v>2.8000000000000001E-2</v>
      </c>
      <c r="C56" s="64">
        <v>4.1000000000000002E-2</v>
      </c>
      <c r="D56" s="64">
        <f t="shared" si="2"/>
        <v>-1.3000000000000001E-2</v>
      </c>
      <c r="E56" s="64">
        <v>8.1000000000000003E-2</v>
      </c>
      <c r="F56" s="64">
        <v>0.14299999999999999</v>
      </c>
      <c r="G56" s="64">
        <f t="shared" si="3"/>
        <v>-6.1999999999999986E-2</v>
      </c>
      <c r="H56" s="291"/>
      <c r="I56" s="291"/>
    </row>
    <row r="57" spans="1:9">
      <c r="A57" s="58" t="s">
        <v>370</v>
      </c>
      <c r="B57" s="64">
        <v>1.0999999999999999E-2</v>
      </c>
      <c r="C57" s="64">
        <v>1.7000000000000001E-2</v>
      </c>
      <c r="D57" s="64">
        <f t="shared" si="2"/>
        <v>-6.0000000000000019E-3</v>
      </c>
      <c r="E57" s="64">
        <v>1.6E-2</v>
      </c>
      <c r="F57" s="64">
        <v>2.5999999999999999E-2</v>
      </c>
      <c r="G57" s="64">
        <f t="shared" si="3"/>
        <v>-9.9999999999999985E-3</v>
      </c>
      <c r="H57" s="291"/>
      <c r="I57" s="291"/>
    </row>
    <row r="58" spans="1:9">
      <c r="A58" s="58" t="s">
        <v>371</v>
      </c>
      <c r="B58" s="64">
        <v>0.374</v>
      </c>
      <c r="C58" s="64">
        <v>0.38800000000000001</v>
      </c>
      <c r="D58" s="64">
        <f t="shared" si="2"/>
        <v>-1.4000000000000012E-2</v>
      </c>
      <c r="E58" s="64">
        <v>0.435</v>
      </c>
      <c r="F58" s="64">
        <v>0.45300000000000001</v>
      </c>
      <c r="G58" s="64">
        <f t="shared" si="3"/>
        <v>-1.8000000000000016E-2</v>
      </c>
      <c r="H58" s="291"/>
      <c r="I58" s="291"/>
    </row>
    <row r="59" spans="1:9">
      <c r="A59" s="45" t="s">
        <v>601</v>
      </c>
      <c r="B59" s="186"/>
      <c r="C59" s="186"/>
      <c r="D59" s="186"/>
      <c r="E59" s="186"/>
      <c r="F59" s="186"/>
      <c r="G59" s="186"/>
      <c r="H59" s="291"/>
      <c r="I59" s="291"/>
    </row>
    <row r="61" spans="1:9">
      <c r="A61" s="56" t="s">
        <v>375</v>
      </c>
    </row>
    <row r="62" spans="1:9">
      <c r="A62" s="210"/>
      <c r="B62" s="210" t="s">
        <v>376</v>
      </c>
      <c r="C62" s="66" t="s">
        <v>377</v>
      </c>
    </row>
    <row r="63" spans="1:9">
      <c r="A63" s="213" t="s">
        <v>378</v>
      </c>
      <c r="B63" s="67">
        <v>2011</v>
      </c>
      <c r="C63" s="68">
        <v>0.47399999999999998</v>
      </c>
      <c r="D63" s="69"/>
    </row>
    <row r="64" spans="1:9">
      <c r="A64" s="213"/>
      <c r="B64" s="67">
        <v>2012</v>
      </c>
      <c r="C64" s="68">
        <v>0.49199999999999999</v>
      </c>
      <c r="D64" s="69"/>
    </row>
    <row r="65" spans="1:4">
      <c r="A65" s="213"/>
      <c r="B65" s="67">
        <v>2013</v>
      </c>
      <c r="C65" s="68">
        <v>0.53500000000000003</v>
      </c>
      <c r="D65" s="69"/>
    </row>
    <row r="66" spans="1:4">
      <c r="A66" s="213"/>
      <c r="B66" s="67">
        <v>2014</v>
      </c>
      <c r="C66" s="68">
        <v>0.60199999999999998</v>
      </c>
      <c r="D66" s="69"/>
    </row>
    <row r="67" spans="1:4">
      <c r="A67" s="213"/>
      <c r="B67" s="67">
        <v>2015</v>
      </c>
      <c r="C67" s="68">
        <v>0.64200000000000002</v>
      </c>
      <c r="D67" s="69"/>
    </row>
    <row r="68" spans="1:4">
      <c r="A68" s="213"/>
      <c r="B68" s="67">
        <v>2016</v>
      </c>
      <c r="C68" s="68">
        <v>0.66600000000000004</v>
      </c>
      <c r="D68" s="69"/>
    </row>
    <row r="69" spans="1:4">
      <c r="A69" s="213" t="s">
        <v>379</v>
      </c>
      <c r="B69" s="67">
        <v>2015</v>
      </c>
      <c r="C69" s="68">
        <v>0.69799999999999995</v>
      </c>
      <c r="D69" s="69"/>
    </row>
    <row r="70" spans="1:4">
      <c r="A70" s="213"/>
      <c r="B70" s="67">
        <v>2016</v>
      </c>
      <c r="C70" s="68">
        <v>0.745</v>
      </c>
      <c r="D70" s="69"/>
    </row>
    <row r="72" spans="1:4">
      <c r="A72" s="56" t="s">
        <v>380</v>
      </c>
    </row>
    <row r="73" spans="1:4">
      <c r="A73" s="58"/>
      <c r="B73" s="63" t="s">
        <v>261</v>
      </c>
      <c r="C73" s="66" t="s">
        <v>381</v>
      </c>
    </row>
    <row r="74" spans="1:4">
      <c r="A74" s="211" t="s">
        <v>382</v>
      </c>
      <c r="B74" s="70">
        <v>0.33900000000000002</v>
      </c>
      <c r="C74" s="70">
        <v>0.66100000000000003</v>
      </c>
      <c r="D74" s="69"/>
    </row>
    <row r="75" spans="1:4">
      <c r="A75" s="211" t="s">
        <v>383</v>
      </c>
      <c r="B75" s="70">
        <v>0.22</v>
      </c>
      <c r="C75" s="70">
        <v>0.78</v>
      </c>
      <c r="D75" s="69"/>
    </row>
    <row r="76" spans="1:4">
      <c r="A76" s="436" t="s">
        <v>624</v>
      </c>
      <c r="B76" s="187"/>
      <c r="C76" s="187"/>
      <c r="D76" s="69"/>
    </row>
    <row r="79" spans="1:4">
      <c r="A79" s="56" t="s">
        <v>384</v>
      </c>
    </row>
    <row r="80" spans="1:4">
      <c r="A80" s="56" t="s">
        <v>385</v>
      </c>
    </row>
    <row r="81" spans="1:14" ht="15" customHeight="1">
      <c r="A81" s="213" t="s">
        <v>386</v>
      </c>
      <c r="B81" s="213" t="s">
        <v>387</v>
      </c>
      <c r="C81" s="213"/>
      <c r="D81" s="213"/>
      <c r="E81" s="213"/>
      <c r="F81" s="213"/>
      <c r="G81" s="213"/>
      <c r="H81" s="213" t="s">
        <v>388</v>
      </c>
      <c r="I81" s="213"/>
      <c r="J81" s="213"/>
      <c r="K81" s="213"/>
      <c r="L81" s="213"/>
      <c r="M81" s="213"/>
      <c r="N81" s="213"/>
    </row>
    <row r="82" spans="1:14">
      <c r="A82" s="213"/>
      <c r="B82" s="211">
        <v>2011</v>
      </c>
      <c r="C82" s="211">
        <v>2012</v>
      </c>
      <c r="D82" s="211">
        <v>2013</v>
      </c>
      <c r="E82" s="211">
        <v>2014</v>
      </c>
      <c r="F82" s="211">
        <v>2015</v>
      </c>
      <c r="G82" s="57" t="s">
        <v>389</v>
      </c>
      <c r="H82" s="211">
        <v>2011</v>
      </c>
      <c r="I82" s="211">
        <v>2012</v>
      </c>
      <c r="J82" s="211">
        <v>2013</v>
      </c>
      <c r="K82" s="211">
        <v>2014</v>
      </c>
      <c r="L82" s="211">
        <v>2015</v>
      </c>
      <c r="M82" s="57" t="s">
        <v>389</v>
      </c>
      <c r="N82" s="57" t="s">
        <v>390</v>
      </c>
    </row>
    <row r="83" spans="1:14">
      <c r="A83" s="66" t="s">
        <v>391</v>
      </c>
      <c r="B83" s="71">
        <v>121086</v>
      </c>
      <c r="C83" s="71">
        <v>144400</v>
      </c>
      <c r="D83" s="71">
        <v>177460</v>
      </c>
      <c r="E83" s="71">
        <v>203038</v>
      </c>
      <c r="F83" s="71">
        <v>264223</v>
      </c>
      <c r="G83" s="71">
        <v>325474</v>
      </c>
      <c r="H83" s="72">
        <f t="shared" ref="H83:M91" si="4">B83/B$83</f>
        <v>1</v>
      </c>
      <c r="I83" s="72">
        <f t="shared" si="4"/>
        <v>1</v>
      </c>
      <c r="J83" s="72">
        <f t="shared" si="4"/>
        <v>1</v>
      </c>
      <c r="K83" s="72">
        <f t="shared" si="4"/>
        <v>1</v>
      </c>
      <c r="L83" s="72">
        <f t="shared" si="4"/>
        <v>1</v>
      </c>
      <c r="M83" s="72">
        <f t="shared" si="4"/>
        <v>1</v>
      </c>
      <c r="N83" s="72">
        <f>AVERAGE(H83:M83)</f>
        <v>1</v>
      </c>
    </row>
    <row r="84" spans="1:14">
      <c r="A84" s="66" t="s">
        <v>392</v>
      </c>
      <c r="B84" s="71">
        <v>15347</v>
      </c>
      <c r="C84" s="71">
        <v>39044</v>
      </c>
      <c r="D84" s="71">
        <v>31565</v>
      </c>
      <c r="E84" s="71">
        <v>66173</v>
      </c>
      <c r="F84" s="71">
        <v>68919</v>
      </c>
      <c r="G84" s="71">
        <v>52126</v>
      </c>
      <c r="H84" s="72">
        <f>B84/B$83</f>
        <v>0.12674462778521051</v>
      </c>
      <c r="I84" s="72">
        <f t="shared" si="4"/>
        <v>0.27038781163434905</v>
      </c>
      <c r="J84" s="72">
        <f t="shared" si="4"/>
        <v>0.17787106953679702</v>
      </c>
      <c r="K84" s="72">
        <f t="shared" si="4"/>
        <v>0.32591436085855852</v>
      </c>
      <c r="L84" s="72">
        <f t="shared" si="4"/>
        <v>0.26083649038880036</v>
      </c>
      <c r="M84" s="72">
        <f t="shared" si="4"/>
        <v>0.16015411369264518</v>
      </c>
      <c r="N84" s="72">
        <f t="shared" ref="N84:N91" si="5">AVERAGE(H84:M84)</f>
        <v>0.22031807898272679</v>
      </c>
    </row>
    <row r="85" spans="1:14" ht="15.75">
      <c r="A85" s="191" t="s">
        <v>393</v>
      </c>
      <c r="B85" s="73">
        <v>12248</v>
      </c>
      <c r="C85" s="73">
        <v>14958</v>
      </c>
      <c r="D85" s="73">
        <v>16510</v>
      </c>
      <c r="E85" s="73">
        <v>19185</v>
      </c>
      <c r="F85" s="73">
        <v>24628</v>
      </c>
      <c r="G85" s="73">
        <v>27346</v>
      </c>
      <c r="H85" s="74">
        <f t="shared" ref="H85:H90" si="6">B85/B$83</f>
        <v>0.10115124787341229</v>
      </c>
      <c r="I85" s="74">
        <f t="shared" si="4"/>
        <v>0.10358725761772854</v>
      </c>
      <c r="J85" s="74">
        <f t="shared" si="4"/>
        <v>9.3035050152146956E-2</v>
      </c>
      <c r="K85" s="74">
        <f t="shared" si="4"/>
        <v>9.4489701435199316E-2</v>
      </c>
      <c r="L85" s="74">
        <f t="shared" si="4"/>
        <v>9.3209145305291369E-2</v>
      </c>
      <c r="M85" s="74">
        <f t="shared" si="4"/>
        <v>8.4018999981565354E-2</v>
      </c>
      <c r="N85" s="74">
        <f t="shared" si="5"/>
        <v>9.4915233727557294E-2</v>
      </c>
    </row>
    <row r="86" spans="1:14">
      <c r="A86" s="191" t="s">
        <v>394</v>
      </c>
      <c r="B86" s="73">
        <v>17343</v>
      </c>
      <c r="C86" s="73">
        <v>16340</v>
      </c>
      <c r="D86" s="73">
        <v>18540</v>
      </c>
      <c r="E86" s="73">
        <v>22249</v>
      </c>
      <c r="F86" s="73">
        <v>31058</v>
      </c>
      <c r="G86" s="73">
        <v>68720</v>
      </c>
      <c r="H86" s="74">
        <f t="shared" si="6"/>
        <v>0.1432287795451167</v>
      </c>
      <c r="I86" s="74">
        <f t="shared" si="4"/>
        <v>0.11315789473684211</v>
      </c>
      <c r="J86" s="74">
        <f t="shared" si="4"/>
        <v>0.10447424771779557</v>
      </c>
      <c r="K86" s="74">
        <f t="shared" si="4"/>
        <v>0.1095804726208887</v>
      </c>
      <c r="L86" s="74">
        <f t="shared" si="4"/>
        <v>0.11754464978446237</v>
      </c>
      <c r="M86" s="74">
        <f t="shared" si="4"/>
        <v>0.21113821687753861</v>
      </c>
      <c r="N86" s="74">
        <f t="shared" si="5"/>
        <v>0.13318737688044069</v>
      </c>
    </row>
    <row r="87" spans="1:14">
      <c r="A87" s="191" t="s">
        <v>395</v>
      </c>
      <c r="B87" s="73">
        <v>-12268</v>
      </c>
      <c r="C87" s="73">
        <v>-1425</v>
      </c>
      <c r="D87" s="73">
        <v>-1632</v>
      </c>
      <c r="E87" s="73">
        <v>22135</v>
      </c>
      <c r="F87" s="73">
        <v>12355</v>
      </c>
      <c r="G87" s="73">
        <v>-1567</v>
      </c>
      <c r="H87" s="74">
        <f t="shared" si="6"/>
        <v>-0.10131641973473399</v>
      </c>
      <c r="I87" s="74">
        <f t="shared" si="4"/>
        <v>-9.8684210526315784E-3</v>
      </c>
      <c r="J87" s="74">
        <f t="shared" si="4"/>
        <v>-9.1964386340583799E-3</v>
      </c>
      <c r="K87" s="74">
        <f t="shared" si="4"/>
        <v>0.10901900136920183</v>
      </c>
      <c r="L87" s="74">
        <f t="shared" si="4"/>
        <v>4.6759744609666837E-2</v>
      </c>
      <c r="M87" s="74">
        <f t="shared" si="4"/>
        <v>-4.8145166741429424E-3</v>
      </c>
      <c r="N87" s="74">
        <f t="shared" si="5"/>
        <v>5.0971583138836292E-3</v>
      </c>
    </row>
    <row r="88" spans="1:14">
      <c r="A88" s="191" t="s">
        <v>396</v>
      </c>
      <c r="B88" s="73">
        <v>-1050</v>
      </c>
      <c r="C88" s="73">
        <v>10222</v>
      </c>
      <c r="D88" s="73">
        <v>-1352</v>
      </c>
      <c r="E88" s="73">
        <v>2317</v>
      </c>
      <c r="F88" s="73">
        <v>-246</v>
      </c>
      <c r="G88" s="73">
        <v>-42115</v>
      </c>
      <c r="H88" s="74">
        <f t="shared" si="6"/>
        <v>-8.6715227193895246E-3</v>
      </c>
      <c r="I88" s="74">
        <f t="shared" si="4"/>
        <v>7.0789473684210527E-2</v>
      </c>
      <c r="J88" s="74">
        <f t="shared" si="4"/>
        <v>-7.6186182801758146E-3</v>
      </c>
      <c r="K88" s="74">
        <f t="shared" si="4"/>
        <v>1.1411656931214846E-2</v>
      </c>
      <c r="L88" s="74">
        <f t="shared" si="4"/>
        <v>-9.310317421269155E-4</v>
      </c>
      <c r="M88" s="74">
        <f t="shared" si="4"/>
        <v>-0.12939589644641353</v>
      </c>
      <c r="N88" s="74">
        <f t="shared" si="5"/>
        <v>-1.0735989762113402E-2</v>
      </c>
    </row>
    <row r="89" spans="1:14">
      <c r="A89" s="191" t="s">
        <v>397</v>
      </c>
      <c r="B89" s="73">
        <v>-926</v>
      </c>
      <c r="C89" s="73">
        <v>-1051</v>
      </c>
      <c r="D89" s="73">
        <v>-501</v>
      </c>
      <c r="E89" s="73">
        <v>287</v>
      </c>
      <c r="F89" s="73">
        <v>1123</v>
      </c>
      <c r="G89" s="73">
        <v>-259</v>
      </c>
      <c r="H89" s="74">
        <f t="shared" si="6"/>
        <v>-7.6474571791949521E-3</v>
      </c>
      <c r="I89" s="74">
        <f t="shared" si="4"/>
        <v>-7.2783933518005542E-3</v>
      </c>
      <c r="J89" s="74">
        <f t="shared" si="4"/>
        <v>-2.8231714189113038E-3</v>
      </c>
      <c r="K89" s="74">
        <f t="shared" si="4"/>
        <v>1.4135285020538027E-3</v>
      </c>
      <c r="L89" s="74">
        <f t="shared" si="4"/>
        <v>4.2501977496281554E-3</v>
      </c>
      <c r="M89" s="74">
        <f t="shared" si="4"/>
        <v>-7.9576248794066497E-4</v>
      </c>
      <c r="N89" s="74">
        <f t="shared" si="5"/>
        <v>-2.1468430310275862E-3</v>
      </c>
    </row>
    <row r="90" spans="1:14">
      <c r="A90" s="66" t="s">
        <v>398</v>
      </c>
      <c r="B90" s="71">
        <v>7968</v>
      </c>
      <c r="C90" s="71">
        <v>-5983</v>
      </c>
      <c r="D90" s="71">
        <v>-5987</v>
      </c>
      <c r="E90" s="71">
        <v>-4987</v>
      </c>
      <c r="F90" s="71">
        <v>-6328</v>
      </c>
      <c r="G90" s="71">
        <v>-17289</v>
      </c>
      <c r="H90" s="72">
        <f t="shared" si="6"/>
        <v>6.580446955056736E-2</v>
      </c>
      <c r="I90" s="72">
        <f t="shared" si="4"/>
        <v>-4.1433518005540168E-2</v>
      </c>
      <c r="J90" s="72">
        <f t="shared" si="4"/>
        <v>-3.3737180209624705E-2</v>
      </c>
      <c r="K90" s="72">
        <f t="shared" si="4"/>
        <v>-2.4561904668091689E-2</v>
      </c>
      <c r="L90" s="72">
        <f t="shared" si="4"/>
        <v>-2.3949466927557405E-2</v>
      </c>
      <c r="M90" s="72">
        <f t="shared" si="4"/>
        <v>-5.3119450401568173E-2</v>
      </c>
      <c r="N90" s="72">
        <f t="shared" si="5"/>
        <v>-1.8499508443635796E-2</v>
      </c>
    </row>
    <row r="91" spans="1:14">
      <c r="A91" s="66" t="s">
        <v>399</v>
      </c>
      <c r="B91" s="71">
        <v>144400</v>
      </c>
      <c r="C91" s="71">
        <v>177460</v>
      </c>
      <c r="D91" s="71">
        <v>203038</v>
      </c>
      <c r="E91" s="71">
        <v>264223</v>
      </c>
      <c r="F91" s="71">
        <v>326814</v>
      </c>
      <c r="G91" s="71">
        <v>360312.10227050364</v>
      </c>
      <c r="H91" s="72">
        <f>B91/B$83</f>
        <v>1.1925408387427119</v>
      </c>
      <c r="I91" s="72">
        <f t="shared" si="4"/>
        <v>1.2289473684210526</v>
      </c>
      <c r="J91" s="72">
        <f t="shared" si="4"/>
        <v>1.1441338893271724</v>
      </c>
      <c r="K91" s="72">
        <f t="shared" si="4"/>
        <v>1.3013475310040485</v>
      </c>
      <c r="L91" s="72">
        <f t="shared" si="4"/>
        <v>1.236887023461243</v>
      </c>
      <c r="M91" s="72">
        <f t="shared" si="4"/>
        <v>1.1070380499533101</v>
      </c>
      <c r="N91" s="72">
        <f t="shared" si="5"/>
        <v>1.201815783484923</v>
      </c>
    </row>
    <row r="92" spans="1:14">
      <c r="A92" s="75" t="s">
        <v>625</v>
      </c>
      <c r="B92" s="76"/>
      <c r="C92" s="76"/>
      <c r="D92" s="76"/>
      <c r="E92" s="76"/>
      <c r="F92" s="76"/>
      <c r="G92" s="76"/>
      <c r="H92" s="77"/>
      <c r="I92" s="77"/>
      <c r="J92" s="77"/>
      <c r="K92" s="77"/>
      <c r="L92" s="77"/>
      <c r="M92" s="77"/>
      <c r="N92" s="77"/>
    </row>
    <row r="93" spans="1:14">
      <c r="A93" s="292"/>
      <c r="B93" s="293"/>
      <c r="C93" s="293"/>
      <c r="D93" s="293"/>
      <c r="E93" s="293"/>
      <c r="F93" s="293"/>
      <c r="G93" s="293"/>
      <c r="H93" s="293"/>
      <c r="I93" s="293"/>
      <c r="J93" s="293"/>
      <c r="K93" s="293"/>
      <c r="L93" s="293"/>
      <c r="M93" s="293"/>
      <c r="N93" s="293"/>
    </row>
    <row r="94" spans="1:14">
      <c r="A94" s="56" t="s">
        <v>400</v>
      </c>
    </row>
    <row r="95" spans="1:14" ht="15" customHeight="1">
      <c r="A95" s="213" t="s">
        <v>386</v>
      </c>
      <c r="B95" s="213" t="s">
        <v>401</v>
      </c>
      <c r="C95" s="213"/>
      <c r="D95" s="213"/>
      <c r="E95" s="213"/>
      <c r="F95" s="213"/>
      <c r="G95" s="213"/>
      <c r="H95" s="214" t="s">
        <v>388</v>
      </c>
      <c r="I95" s="215"/>
      <c r="J95" s="215"/>
      <c r="K95" s="215"/>
      <c r="L95" s="215"/>
      <c r="M95" s="215"/>
      <c r="N95" s="216"/>
    </row>
    <row r="96" spans="1:14">
      <c r="A96" s="213"/>
      <c r="B96" s="211">
        <v>2011</v>
      </c>
      <c r="C96" s="211">
        <v>2012</v>
      </c>
      <c r="D96" s="211">
        <v>2013</v>
      </c>
      <c r="E96" s="211">
        <v>2014</v>
      </c>
      <c r="F96" s="211">
        <v>2015</v>
      </c>
      <c r="G96" s="57" t="s">
        <v>389</v>
      </c>
      <c r="H96" s="211">
        <v>2011</v>
      </c>
      <c r="I96" s="211">
        <v>2012</v>
      </c>
      <c r="J96" s="211">
        <v>2013</v>
      </c>
      <c r="K96" s="211">
        <v>2014</v>
      </c>
      <c r="L96" s="211">
        <v>2015</v>
      </c>
      <c r="M96" s="57" t="s">
        <v>389</v>
      </c>
      <c r="N96" s="57" t="s">
        <v>390</v>
      </c>
    </row>
    <row r="97" spans="1:15">
      <c r="A97" s="66" t="s">
        <v>402</v>
      </c>
      <c r="B97" s="71">
        <v>200986</v>
      </c>
      <c r="C97" s="71">
        <v>235627</v>
      </c>
      <c r="D97" s="71">
        <v>285874</v>
      </c>
      <c r="E97" s="71">
        <v>329653</v>
      </c>
      <c r="F97" s="71">
        <v>458812</v>
      </c>
      <c r="G97" s="71">
        <v>551514</v>
      </c>
      <c r="H97" s="72">
        <f>B97/B$97</f>
        <v>1</v>
      </c>
      <c r="I97" s="72">
        <f t="shared" ref="I97:M106" si="7">C97/C$97</f>
        <v>1</v>
      </c>
      <c r="J97" s="72">
        <f t="shared" si="7"/>
        <v>1</v>
      </c>
      <c r="K97" s="72">
        <f t="shared" si="7"/>
        <v>1</v>
      </c>
      <c r="L97" s="72">
        <f t="shared" si="7"/>
        <v>1</v>
      </c>
      <c r="M97" s="72">
        <f t="shared" si="7"/>
        <v>1</v>
      </c>
      <c r="N97" s="72">
        <f>AVERAGE(H97:M97)</f>
        <v>1</v>
      </c>
    </row>
    <row r="98" spans="1:15">
      <c r="A98" s="66" t="s">
        <v>392</v>
      </c>
      <c r="B98" s="71">
        <v>22753</v>
      </c>
      <c r="C98" s="71">
        <v>53466</v>
      </c>
      <c r="D98" s="71">
        <v>47737</v>
      </c>
      <c r="E98" s="71">
        <v>92509</v>
      </c>
      <c r="F98" s="71">
        <v>92782</v>
      </c>
      <c r="G98" s="71">
        <v>96243</v>
      </c>
      <c r="H98" s="72">
        <f t="shared" ref="H98:M106" si="8">B98/B$97</f>
        <v>0.11320689003214154</v>
      </c>
      <c r="I98" s="72">
        <f t="shared" si="7"/>
        <v>0.22690947981343396</v>
      </c>
      <c r="J98" s="72">
        <f t="shared" si="7"/>
        <v>0.16698615473950063</v>
      </c>
      <c r="K98" s="72">
        <f t="shared" si="7"/>
        <v>0.28062538487439825</v>
      </c>
      <c r="L98" s="72">
        <f t="shared" si="7"/>
        <v>0.20222226096963461</v>
      </c>
      <c r="M98" s="72">
        <f t="shared" si="7"/>
        <v>0.17450690281661027</v>
      </c>
      <c r="N98" s="72">
        <f>AVERAGE(H98:M98)</f>
        <v>0.19407617887428652</v>
      </c>
      <c r="O98" s="78"/>
    </row>
    <row r="99" spans="1:15">
      <c r="A99" s="191" t="s">
        <v>403</v>
      </c>
      <c r="B99" s="73">
        <v>7406</v>
      </c>
      <c r="C99" s="73">
        <v>14422</v>
      </c>
      <c r="D99" s="73">
        <v>16172</v>
      </c>
      <c r="E99" s="73">
        <v>26336</v>
      </c>
      <c r="F99" s="73">
        <v>23864</v>
      </c>
      <c r="G99" s="73">
        <v>44117</v>
      </c>
      <c r="H99" s="74">
        <f t="shared" si="8"/>
        <v>3.6848337695162846E-2</v>
      </c>
      <c r="I99" s="74">
        <f t="shared" si="8"/>
        <v>6.1206907527575363E-2</v>
      </c>
      <c r="J99" s="74">
        <f t="shared" si="8"/>
        <v>5.6570377159168024E-2</v>
      </c>
      <c r="K99" s="74">
        <f t="shared" si="8"/>
        <v>7.9890066221147693E-2</v>
      </c>
      <c r="L99" s="74">
        <f t="shared" si="8"/>
        <v>5.2012589034288556E-2</v>
      </c>
      <c r="M99" s="74">
        <f t="shared" si="8"/>
        <v>7.9992529654732247E-2</v>
      </c>
      <c r="N99" s="74">
        <f>AVERAGE(H99:M99)</f>
        <v>6.1086801215345786E-2</v>
      </c>
    </row>
    <row r="100" spans="1:15" ht="15.75">
      <c r="A100" s="191" t="s">
        <v>404</v>
      </c>
      <c r="B100" s="73">
        <v>12248</v>
      </c>
      <c r="C100" s="73">
        <v>14958</v>
      </c>
      <c r="D100" s="73">
        <v>16510</v>
      </c>
      <c r="E100" s="73">
        <v>19185</v>
      </c>
      <c r="F100" s="73">
        <v>24628</v>
      </c>
      <c r="G100" s="73">
        <v>27346</v>
      </c>
      <c r="H100" s="74">
        <f t="shared" si="8"/>
        <v>6.0939567930104584E-2</v>
      </c>
      <c r="I100" s="74">
        <f t="shared" si="7"/>
        <v>6.3481689280090986E-2</v>
      </c>
      <c r="J100" s="74">
        <f t="shared" si="7"/>
        <v>5.7752716231626519E-2</v>
      </c>
      <c r="K100" s="74">
        <f t="shared" si="7"/>
        <v>5.8197559251697999E-2</v>
      </c>
      <c r="L100" s="74">
        <f t="shared" si="7"/>
        <v>5.3677759082151298E-2</v>
      </c>
      <c r="M100" s="74">
        <f t="shared" si="7"/>
        <v>4.9583510119416731E-2</v>
      </c>
      <c r="N100" s="74">
        <f t="shared" ref="N100:N106" si="9">AVERAGE(H100:M100)</f>
        <v>5.727213364918135E-2</v>
      </c>
    </row>
    <row r="101" spans="1:15">
      <c r="A101" s="191" t="s">
        <v>405</v>
      </c>
      <c r="B101" s="73">
        <v>17343</v>
      </c>
      <c r="C101" s="73">
        <v>16340</v>
      </c>
      <c r="D101" s="73">
        <v>18540</v>
      </c>
      <c r="E101" s="73">
        <v>22249</v>
      </c>
      <c r="F101" s="73">
        <v>31058</v>
      </c>
      <c r="G101" s="73">
        <v>68720</v>
      </c>
      <c r="H101" s="74">
        <f t="shared" si="8"/>
        <v>8.6289592309912136E-2</v>
      </c>
      <c r="I101" s="74">
        <f t="shared" si="7"/>
        <v>6.9346891485271206E-2</v>
      </c>
      <c r="J101" s="74">
        <f t="shared" si="7"/>
        <v>6.4853746755563643E-2</v>
      </c>
      <c r="K101" s="74">
        <f t="shared" si="7"/>
        <v>6.7492181172323626E-2</v>
      </c>
      <c r="L101" s="74">
        <f t="shared" si="7"/>
        <v>6.7692213804346882E-2</v>
      </c>
      <c r="M101" s="74">
        <f t="shared" si="7"/>
        <v>0.12460245796117596</v>
      </c>
      <c r="N101" s="74">
        <f t="shared" si="9"/>
        <v>8.0046180581432244E-2</v>
      </c>
    </row>
    <row r="102" spans="1:15">
      <c r="A102" s="191" t="s">
        <v>406</v>
      </c>
      <c r="B102" s="73">
        <v>-12268</v>
      </c>
      <c r="C102" s="73">
        <v>-1425</v>
      </c>
      <c r="D102" s="73">
        <v>-1632</v>
      </c>
      <c r="E102" s="73">
        <v>22135</v>
      </c>
      <c r="F102" s="73">
        <v>12355</v>
      </c>
      <c r="G102" s="73">
        <v>-1567</v>
      </c>
      <c r="H102" s="74">
        <f t="shared" si="8"/>
        <v>-6.1039077348671054E-2</v>
      </c>
      <c r="I102" s="74">
        <f t="shared" si="7"/>
        <v>-6.0476940248783036E-3</v>
      </c>
      <c r="J102" s="74">
        <f t="shared" si="7"/>
        <v>-5.7088087758942752E-3</v>
      </c>
      <c r="K102" s="74">
        <f t="shared" si="7"/>
        <v>6.7146362993814712E-2</v>
      </c>
      <c r="L102" s="74">
        <f t="shared" si="7"/>
        <v>2.6928240760921686E-2</v>
      </c>
      <c r="M102" s="74">
        <f t="shared" si="7"/>
        <v>-2.8412696685850224E-3</v>
      </c>
      <c r="N102" s="74">
        <f t="shared" si="9"/>
        <v>3.0729589894512902E-3</v>
      </c>
    </row>
    <row r="103" spans="1:15">
      <c r="A103" s="191" t="s">
        <v>407</v>
      </c>
      <c r="B103" s="73">
        <v>-1050</v>
      </c>
      <c r="C103" s="73">
        <v>10222</v>
      </c>
      <c r="D103" s="73">
        <v>-1352</v>
      </c>
      <c r="E103" s="73">
        <v>2317</v>
      </c>
      <c r="F103" s="73">
        <v>-246</v>
      </c>
      <c r="G103" s="73">
        <v>-42115</v>
      </c>
      <c r="H103" s="74">
        <f t="shared" si="8"/>
        <v>-5.2242444747395344E-3</v>
      </c>
      <c r="I103" s="74">
        <f t="shared" si="7"/>
        <v>4.3382125138460362E-2</v>
      </c>
      <c r="J103" s="74">
        <f t="shared" si="7"/>
        <v>-4.7293562898339829E-3</v>
      </c>
      <c r="K103" s="74">
        <f t="shared" si="7"/>
        <v>7.0286028035540403E-3</v>
      </c>
      <c r="L103" s="74">
        <f t="shared" si="7"/>
        <v>-5.3616731907622295E-4</v>
      </c>
      <c r="M103" s="74">
        <f t="shared" si="7"/>
        <v>-7.6362522075595546E-2</v>
      </c>
      <c r="N103" s="74">
        <f t="shared" si="9"/>
        <v>-6.0735937028718141E-3</v>
      </c>
    </row>
    <row r="104" spans="1:15">
      <c r="A104" s="191" t="s">
        <v>408</v>
      </c>
      <c r="B104" s="73">
        <v>-926</v>
      </c>
      <c r="C104" s="73">
        <v>-1051</v>
      </c>
      <c r="D104" s="73">
        <v>-501</v>
      </c>
      <c r="E104" s="73">
        <v>287</v>
      </c>
      <c r="F104" s="73">
        <v>1123</v>
      </c>
      <c r="G104" s="73">
        <v>-259</v>
      </c>
      <c r="H104" s="74">
        <f t="shared" si="8"/>
        <v>-4.607286079627437E-3</v>
      </c>
      <c r="I104" s="74">
        <f t="shared" si="7"/>
        <v>-4.4604395930856822E-3</v>
      </c>
      <c r="J104" s="74">
        <f t="shared" si="7"/>
        <v>-1.7525203411293086E-3</v>
      </c>
      <c r="K104" s="74">
        <f t="shared" si="7"/>
        <v>8.7061243186016817E-4</v>
      </c>
      <c r="L104" s="74">
        <f t="shared" si="7"/>
        <v>2.4476256070024324E-3</v>
      </c>
      <c r="M104" s="74">
        <f t="shared" si="7"/>
        <v>-4.6961636513307006E-4</v>
      </c>
      <c r="N104" s="74">
        <f t="shared" si="9"/>
        <v>-1.3286040566854831E-3</v>
      </c>
    </row>
    <row r="105" spans="1:15">
      <c r="A105" s="66" t="s">
        <v>398</v>
      </c>
      <c r="B105" s="71">
        <v>11889</v>
      </c>
      <c r="C105" s="71">
        <v>-3218</v>
      </c>
      <c r="D105" s="71">
        <v>-3958</v>
      </c>
      <c r="E105" s="71">
        <v>36651</v>
      </c>
      <c r="F105" s="71">
        <v>1258</v>
      </c>
      <c r="G105" s="71">
        <v>-10054</v>
      </c>
      <c r="H105" s="72">
        <f t="shared" si="8"/>
        <v>5.9153373866836494E-2</v>
      </c>
      <c r="I105" s="72">
        <f t="shared" si="7"/>
        <v>-1.3657178506707635E-2</v>
      </c>
      <c r="J105" s="72">
        <f t="shared" si="7"/>
        <v>-1.3845260499380846E-2</v>
      </c>
      <c r="K105" s="72">
        <f t="shared" si="7"/>
        <v>0.1111805443906168</v>
      </c>
      <c r="L105" s="72">
        <f t="shared" si="7"/>
        <v>2.7418637699101159E-3</v>
      </c>
      <c r="M105" s="72">
        <f t="shared" si="7"/>
        <v>-1.8229818282038172E-2</v>
      </c>
      <c r="N105" s="72">
        <f t="shared" si="9"/>
        <v>2.1223920789872789E-2</v>
      </c>
    </row>
    <row r="106" spans="1:15">
      <c r="A106" s="66" t="s">
        <v>409</v>
      </c>
      <c r="B106" s="71">
        <v>235627</v>
      </c>
      <c r="C106" s="71">
        <v>285874</v>
      </c>
      <c r="D106" s="71">
        <v>329653</v>
      </c>
      <c r="E106" s="71">
        <v>458812</v>
      </c>
      <c r="F106" s="71">
        <v>552853</v>
      </c>
      <c r="G106" s="71">
        <v>637702.76052503276</v>
      </c>
      <c r="H106" s="72">
        <f t="shared" si="8"/>
        <v>1.1723552884280497</v>
      </c>
      <c r="I106" s="72">
        <f t="shared" si="7"/>
        <v>1.2132480573109194</v>
      </c>
      <c r="J106" s="72">
        <f t="shared" si="7"/>
        <v>1.1531408942401198</v>
      </c>
      <c r="K106" s="72">
        <f t="shared" si="7"/>
        <v>1.391802895772221</v>
      </c>
      <c r="L106" s="72">
        <f t="shared" si="7"/>
        <v>1.2049663042814922</v>
      </c>
      <c r="M106" s="72">
        <f t="shared" si="7"/>
        <v>1.1562766503208128</v>
      </c>
      <c r="N106" s="72">
        <f t="shared" si="9"/>
        <v>1.2152983483922692</v>
      </c>
    </row>
    <row r="107" spans="1:15">
      <c r="A107" s="292"/>
      <c r="B107" s="293"/>
      <c r="C107" s="293"/>
      <c r="D107" s="293"/>
      <c r="E107" s="293"/>
      <c r="F107" s="293"/>
      <c r="G107" s="293"/>
      <c r="H107" s="293"/>
      <c r="I107" s="293"/>
      <c r="J107" s="293"/>
      <c r="K107" s="293"/>
      <c r="L107" s="293"/>
      <c r="M107" s="293"/>
      <c r="N107" s="293"/>
    </row>
    <row r="108" spans="1:15">
      <c r="A108" s="56" t="s">
        <v>410</v>
      </c>
    </row>
    <row r="109" spans="1:15">
      <c r="A109" s="56" t="s">
        <v>411</v>
      </c>
      <c r="C109" s="79"/>
    </row>
    <row r="110" spans="1:15">
      <c r="A110" s="224" t="s">
        <v>412</v>
      </c>
      <c r="B110" s="226" t="s">
        <v>413</v>
      </c>
      <c r="C110" s="226"/>
      <c r="D110" s="226"/>
      <c r="E110" s="226" t="s">
        <v>414</v>
      </c>
      <c r="F110" s="226"/>
      <c r="G110" s="226"/>
    </row>
    <row r="111" spans="1:15">
      <c r="A111" s="225"/>
      <c r="B111" s="80">
        <v>0.105</v>
      </c>
      <c r="C111" s="80">
        <v>0.11</v>
      </c>
      <c r="D111" s="80">
        <v>0.115</v>
      </c>
      <c r="E111" s="80">
        <v>0.105</v>
      </c>
      <c r="F111" s="80">
        <v>0.11</v>
      </c>
      <c r="G111" s="80">
        <v>0.115</v>
      </c>
    </row>
    <row r="112" spans="1:15">
      <c r="A112" s="81" t="s">
        <v>415</v>
      </c>
      <c r="B112" s="82">
        <v>679945</v>
      </c>
      <c r="C112" s="82">
        <v>668425</v>
      </c>
      <c r="D112" s="82">
        <v>657813</v>
      </c>
      <c r="E112" s="83">
        <f t="shared" ref="E112:G114" si="10">B112/$C$113-1</f>
        <v>6.6240867613920562E-2</v>
      </c>
      <c r="F112" s="83">
        <f t="shared" si="10"/>
        <v>4.8176031789093132E-2</v>
      </c>
      <c r="G112" s="83">
        <f t="shared" si="10"/>
        <v>3.1535056287958607E-2</v>
      </c>
      <c r="I112" s="79"/>
      <c r="J112" s="79"/>
      <c r="K112" s="79"/>
    </row>
    <row r="113" spans="1:11">
      <c r="A113" s="81" t="s">
        <v>416</v>
      </c>
      <c r="B113" s="82">
        <v>647570</v>
      </c>
      <c r="C113" s="82">
        <v>637703</v>
      </c>
      <c r="D113" s="82">
        <v>628604</v>
      </c>
      <c r="E113" s="83">
        <f t="shared" si="10"/>
        <v>1.5472720059337863E-2</v>
      </c>
      <c r="F113" s="83">
        <f t="shared" si="10"/>
        <v>0</v>
      </c>
      <c r="G113" s="83">
        <f t="shared" si="10"/>
        <v>-1.4268397671016175E-2</v>
      </c>
      <c r="I113" s="79"/>
      <c r="J113" s="79"/>
      <c r="K113" s="79"/>
    </row>
    <row r="114" spans="1:11">
      <c r="A114" s="81" t="s">
        <v>262</v>
      </c>
      <c r="B114" s="82">
        <v>615066</v>
      </c>
      <c r="C114" s="82">
        <v>606854</v>
      </c>
      <c r="D114" s="82">
        <v>599272</v>
      </c>
      <c r="E114" s="83">
        <f t="shared" si="10"/>
        <v>-3.5497716021408054E-2</v>
      </c>
      <c r="F114" s="83">
        <f t="shared" si="10"/>
        <v>-4.8375184059036846E-2</v>
      </c>
      <c r="G114" s="83">
        <f t="shared" si="10"/>
        <v>-6.026473138749544E-2</v>
      </c>
      <c r="I114" s="79"/>
      <c r="J114" s="79"/>
      <c r="K114" s="79"/>
    </row>
    <row r="115" spans="1:11">
      <c r="A115" s="56"/>
    </row>
    <row r="116" spans="1:11">
      <c r="A116" s="56" t="s">
        <v>417</v>
      </c>
      <c r="C116" s="79"/>
    </row>
    <row r="117" spans="1:11" ht="13.5" customHeight="1">
      <c r="A117" s="224" t="s">
        <v>418</v>
      </c>
      <c r="B117" s="226" t="s">
        <v>419</v>
      </c>
      <c r="C117" s="226"/>
      <c r="D117" s="226"/>
      <c r="E117" s="226" t="s">
        <v>420</v>
      </c>
      <c r="F117" s="226"/>
      <c r="G117" s="226"/>
    </row>
    <row r="118" spans="1:11">
      <c r="A118" s="225"/>
      <c r="B118" s="80">
        <v>0.105</v>
      </c>
      <c r="C118" s="80">
        <v>0.11</v>
      </c>
      <c r="D118" s="80">
        <v>0.115</v>
      </c>
      <c r="E118" s="80">
        <v>0.105</v>
      </c>
      <c r="F118" s="80">
        <v>0.11</v>
      </c>
      <c r="G118" s="80">
        <v>0.115</v>
      </c>
    </row>
    <row r="119" spans="1:11">
      <c r="A119" s="81" t="s">
        <v>415</v>
      </c>
      <c r="B119" s="82">
        <v>402554</v>
      </c>
      <c r="C119" s="82">
        <v>391035</v>
      </c>
      <c r="D119" s="82">
        <v>380422</v>
      </c>
      <c r="E119" s="83">
        <f>B119/$C$120-1</f>
        <v>0.11723728324341121</v>
      </c>
      <c r="F119" s="83">
        <f t="shared" ref="F119:G121" si="11">C119/$C$120-1</f>
        <v>8.5267767934456895E-2</v>
      </c>
      <c r="G119" s="83">
        <f t="shared" si="11"/>
        <v>5.5812740069717259E-2</v>
      </c>
    </row>
    <row r="120" spans="1:11">
      <c r="A120" s="81" t="s">
        <v>416</v>
      </c>
      <c r="B120" s="82">
        <v>370180</v>
      </c>
      <c r="C120" s="82">
        <v>360312</v>
      </c>
      <c r="D120" s="82">
        <v>351213</v>
      </c>
      <c r="E120" s="83">
        <f t="shared" ref="E120:E121" si="12">B120/$C$120-1</f>
        <v>2.7387375385776735E-2</v>
      </c>
      <c r="F120" s="83">
        <f t="shared" si="11"/>
        <v>0</v>
      </c>
      <c r="G120" s="83">
        <f t="shared" si="11"/>
        <v>-2.5253113967894536E-2</v>
      </c>
      <c r="H120" s="79"/>
    </row>
    <row r="121" spans="1:11">
      <c r="A121" s="81" t="s">
        <v>262</v>
      </c>
      <c r="B121" s="82">
        <v>337675</v>
      </c>
      <c r="C121" s="82">
        <v>329463</v>
      </c>
      <c r="D121" s="82">
        <v>321881</v>
      </c>
      <c r="E121" s="83">
        <f t="shared" si="12"/>
        <v>-6.2826106263460524E-2</v>
      </c>
      <c r="F121" s="83">
        <f t="shared" si="11"/>
        <v>-8.5617464863784742E-2</v>
      </c>
      <c r="G121" s="83">
        <f t="shared" si="11"/>
        <v>-0.10666033881746928</v>
      </c>
    </row>
    <row r="122" spans="1:11">
      <c r="A122" s="188"/>
      <c r="B122" s="189"/>
      <c r="C122" s="189"/>
      <c r="D122" s="189"/>
      <c r="E122" s="190"/>
      <c r="F122" s="190"/>
      <c r="G122" s="190"/>
    </row>
    <row r="123" spans="1:11">
      <c r="A123" s="56" t="s">
        <v>421</v>
      </c>
    </row>
    <row r="124" spans="1:11" ht="13.5" customHeight="1">
      <c r="A124" s="224" t="s">
        <v>418</v>
      </c>
      <c r="B124" s="226" t="s">
        <v>419</v>
      </c>
      <c r="C124" s="226"/>
      <c r="D124" s="226"/>
      <c r="E124" s="226" t="s">
        <v>420</v>
      </c>
      <c r="F124" s="226"/>
      <c r="G124" s="226"/>
    </row>
    <row r="125" spans="1:11">
      <c r="A125" s="225"/>
      <c r="B125" s="80">
        <v>0.105</v>
      </c>
      <c r="C125" s="80">
        <v>0.11</v>
      </c>
      <c r="D125" s="80">
        <v>0.115</v>
      </c>
      <c r="E125" s="80">
        <v>0.105</v>
      </c>
      <c r="F125" s="80">
        <v>0.11</v>
      </c>
      <c r="G125" s="80">
        <v>0.115</v>
      </c>
    </row>
    <row r="126" spans="1:11">
      <c r="A126" s="81" t="s">
        <v>415</v>
      </c>
      <c r="B126" s="82">
        <v>58808</v>
      </c>
      <c r="C126" s="82">
        <v>55614</v>
      </c>
      <c r="D126" s="82">
        <v>52650</v>
      </c>
      <c r="E126" s="83">
        <f>B126/$C$127-1</f>
        <v>0.15752386576124389</v>
      </c>
      <c r="F126" s="83">
        <f t="shared" ref="F126:G128" si="13">C126/$C$127-1</f>
        <v>9.4656037791555958E-2</v>
      </c>
      <c r="G126" s="83">
        <f t="shared" si="13"/>
        <v>3.6315323294951352E-2</v>
      </c>
    </row>
    <row r="127" spans="1:11">
      <c r="A127" s="81" t="s">
        <v>416</v>
      </c>
      <c r="B127" s="82">
        <v>53694</v>
      </c>
      <c r="C127" s="82">
        <v>50805</v>
      </c>
      <c r="D127" s="82">
        <v>48118</v>
      </c>
      <c r="E127" s="83">
        <f t="shared" ref="E127:E128" si="14">B127/$C$127-1</f>
        <v>5.6864481842338277E-2</v>
      </c>
      <c r="F127" s="83">
        <f t="shared" si="13"/>
        <v>0</v>
      </c>
      <c r="G127" s="83">
        <f t="shared" si="13"/>
        <v>-5.2888495226847798E-2</v>
      </c>
      <c r="H127" s="79"/>
    </row>
    <row r="128" spans="1:11">
      <c r="A128" s="81" t="s">
        <v>262</v>
      </c>
      <c r="B128" s="82">
        <v>48561</v>
      </c>
      <c r="C128" s="82">
        <v>45976</v>
      </c>
      <c r="D128" s="82">
        <v>43566</v>
      </c>
      <c r="E128" s="83">
        <f t="shared" si="14"/>
        <v>-4.4168881015648087E-2</v>
      </c>
      <c r="F128" s="83">
        <f t="shared" si="13"/>
        <v>-9.5049699832693624E-2</v>
      </c>
      <c r="G128" s="83">
        <f t="shared" si="13"/>
        <v>-0.1424859757897845</v>
      </c>
    </row>
    <row r="129" spans="1:9">
      <c r="A129" s="54" t="s">
        <v>1</v>
      </c>
      <c r="B129" s="54" t="s">
        <v>1</v>
      </c>
      <c r="C129" s="54" t="s">
        <v>1</v>
      </c>
      <c r="D129" s="54" t="s">
        <v>1</v>
      </c>
    </row>
    <row r="130" spans="1:9">
      <c r="A130" s="56" t="s">
        <v>422</v>
      </c>
      <c r="B130" s="54"/>
      <c r="C130" s="54"/>
      <c r="D130" s="54"/>
    </row>
    <row r="131" spans="1:9" ht="24">
      <c r="A131" s="209" t="s">
        <v>418</v>
      </c>
      <c r="B131" s="84" t="s">
        <v>423</v>
      </c>
      <c r="C131" s="63" t="s">
        <v>74</v>
      </c>
      <c r="D131" s="84" t="s">
        <v>424</v>
      </c>
      <c r="E131" s="63" t="s">
        <v>74</v>
      </c>
      <c r="F131" s="84" t="s">
        <v>425</v>
      </c>
      <c r="G131" s="63" t="s">
        <v>74</v>
      </c>
    </row>
    <row r="132" spans="1:9">
      <c r="A132" s="48" t="s">
        <v>263</v>
      </c>
      <c r="B132" s="82">
        <v>637703</v>
      </c>
      <c r="C132" s="57" t="s">
        <v>264</v>
      </c>
      <c r="D132" s="82">
        <v>360312</v>
      </c>
      <c r="E132" s="57" t="s">
        <v>264</v>
      </c>
      <c r="F132" s="82">
        <v>50805</v>
      </c>
      <c r="G132" s="57" t="s">
        <v>264</v>
      </c>
      <c r="I132" s="79"/>
    </row>
    <row r="133" spans="1:9">
      <c r="A133" s="48" t="s">
        <v>426</v>
      </c>
      <c r="B133" s="82">
        <v>688540</v>
      </c>
      <c r="C133" s="51">
        <f>B133/B$132-1</f>
        <v>7.9718928717600557E-2</v>
      </c>
      <c r="D133" s="82">
        <v>411150</v>
      </c>
      <c r="E133" s="51">
        <f>D133/D$132-1</f>
        <v>0.14109438486644899</v>
      </c>
      <c r="F133" s="82">
        <v>57289</v>
      </c>
      <c r="G133" s="51">
        <f>F133/F$132-1</f>
        <v>0.12762523373683687</v>
      </c>
      <c r="I133" s="79"/>
    </row>
    <row r="134" spans="1:9">
      <c r="A134" s="48" t="s">
        <v>427</v>
      </c>
      <c r="B134" s="82">
        <v>626631</v>
      </c>
      <c r="C134" s="51">
        <f>B134/B$132-1</f>
        <v>-1.7362314431639825E-2</v>
      </c>
      <c r="D134" s="82">
        <v>349240</v>
      </c>
      <c r="E134" s="51">
        <f t="shared" ref="E134:E137" si="15">D134/D$132-1</f>
        <v>-3.0728923821576881E-2</v>
      </c>
      <c r="F134" s="82">
        <v>46568</v>
      </c>
      <c r="G134" s="51">
        <f>F134/F$132-1</f>
        <v>-8.3397303415018165E-2</v>
      </c>
      <c r="I134" s="79"/>
    </row>
    <row r="135" spans="1:9">
      <c r="A135" s="48" t="s">
        <v>428</v>
      </c>
      <c r="B135" s="82">
        <v>631620</v>
      </c>
      <c r="C135" s="51">
        <f>B135/B$132-1</f>
        <v>-9.5389232918772215E-3</v>
      </c>
      <c r="D135" s="82">
        <v>354229</v>
      </c>
      <c r="E135" s="51">
        <f t="shared" si="15"/>
        <v>-1.6882590643664375E-2</v>
      </c>
      <c r="F135" s="82">
        <v>48654</v>
      </c>
      <c r="G135" s="51">
        <f>F135/F$132-1</f>
        <v>-4.2338352524357803E-2</v>
      </c>
      <c r="I135" s="79"/>
    </row>
    <row r="136" spans="1:9">
      <c r="A136" s="48" t="s">
        <v>265</v>
      </c>
      <c r="B136" s="82">
        <v>635383</v>
      </c>
      <c r="C136" s="51">
        <f>B136/B$132-1</f>
        <v>-3.6380572147222123E-3</v>
      </c>
      <c r="D136" s="82">
        <v>357993</v>
      </c>
      <c r="E136" s="51">
        <f t="shared" si="15"/>
        <v>-6.4360887231066366E-3</v>
      </c>
      <c r="F136" s="82">
        <v>50345</v>
      </c>
      <c r="G136" s="51">
        <f>F136/F$132-1</f>
        <v>-9.0542269461667546E-3</v>
      </c>
      <c r="I136" s="79"/>
    </row>
    <row r="137" spans="1:9">
      <c r="A137" s="48" t="s">
        <v>266</v>
      </c>
      <c r="B137" s="82">
        <v>630868</v>
      </c>
      <c r="C137" s="51">
        <f>B137/B$132-1</f>
        <v>-1.0718155630442427E-2</v>
      </c>
      <c r="D137" s="82">
        <v>353477</v>
      </c>
      <c r="E137" s="51">
        <f t="shared" si="15"/>
        <v>-1.8969670729811927E-2</v>
      </c>
      <c r="F137" s="82">
        <v>50059</v>
      </c>
      <c r="G137" s="51">
        <f>F137/F$132-1</f>
        <v>-1.468359413443554E-2</v>
      </c>
      <c r="I137" s="79"/>
    </row>
    <row r="138" spans="1:9">
      <c r="B138" s="79"/>
      <c r="C138" s="79"/>
      <c r="D138" s="79"/>
    </row>
    <row r="139" spans="1:9">
      <c r="A139" s="56" t="s">
        <v>429</v>
      </c>
      <c r="B139" s="79"/>
      <c r="C139" s="79"/>
      <c r="D139" s="79"/>
    </row>
    <row r="140" spans="1:9" ht="14.25" customHeight="1">
      <c r="A140" s="224" t="s">
        <v>418</v>
      </c>
      <c r="B140" s="227">
        <v>42735</v>
      </c>
      <c r="C140" s="227"/>
      <c r="D140" s="227"/>
      <c r="E140" s="227">
        <v>42369</v>
      </c>
      <c r="F140" s="227"/>
      <c r="G140" s="227"/>
    </row>
    <row r="141" spans="1:9">
      <c r="A141" s="225"/>
      <c r="B141" s="84" t="s">
        <v>430</v>
      </c>
      <c r="C141" s="84" t="s">
        <v>431</v>
      </c>
      <c r="D141" s="84" t="s">
        <v>74</v>
      </c>
      <c r="E141" s="84" t="s">
        <v>430</v>
      </c>
      <c r="F141" s="84" t="s">
        <v>431</v>
      </c>
      <c r="G141" s="84" t="s">
        <v>74</v>
      </c>
    </row>
    <row r="142" spans="1:9">
      <c r="A142" s="48" t="s">
        <v>336</v>
      </c>
      <c r="B142" s="82">
        <v>407340</v>
      </c>
      <c r="C142" s="82">
        <v>369561</v>
      </c>
      <c r="D142" s="83">
        <f>B142/C142-1</f>
        <v>0.1022266959987661</v>
      </c>
      <c r="E142" s="82">
        <v>348194</v>
      </c>
      <c r="F142" s="82">
        <v>327926</v>
      </c>
      <c r="G142" s="83">
        <f>E142/F142-1</f>
        <v>6.1806627104895595E-2</v>
      </c>
    </row>
    <row r="143" spans="1:9">
      <c r="A143" s="48" t="s">
        <v>337</v>
      </c>
      <c r="B143" s="82">
        <v>129949</v>
      </c>
      <c r="C143" s="82">
        <v>92170</v>
      </c>
      <c r="D143" s="83">
        <f t="shared" ref="D143:D148" si="16">B143/C143-1</f>
        <v>0.40988391016599768</v>
      </c>
      <c r="E143" s="82">
        <v>122154</v>
      </c>
      <c r="F143" s="82">
        <v>101887</v>
      </c>
      <c r="G143" s="83">
        <f t="shared" ref="G143:G148" si="17">E143/F143-1</f>
        <v>0.19891644665168284</v>
      </c>
    </row>
    <row r="144" spans="1:9">
      <c r="A144" s="48" t="s">
        <v>267</v>
      </c>
      <c r="B144" s="82">
        <v>230363</v>
      </c>
      <c r="C144" s="82">
        <v>258978</v>
      </c>
      <c r="D144" s="83">
        <f t="shared" si="16"/>
        <v>-0.11049201090440119</v>
      </c>
      <c r="E144" s="82">
        <v>203320</v>
      </c>
      <c r="F144" s="82">
        <v>224927</v>
      </c>
      <c r="G144" s="83">
        <f t="shared" si="17"/>
        <v>-9.6062277983523514E-2</v>
      </c>
    </row>
    <row r="145" spans="1:7">
      <c r="A145" s="46" t="s">
        <v>341</v>
      </c>
      <c r="B145" s="86">
        <v>637703</v>
      </c>
      <c r="C145" s="86">
        <v>628539</v>
      </c>
      <c r="D145" s="87">
        <f t="shared" si="16"/>
        <v>1.4579843096450551E-2</v>
      </c>
      <c r="E145" s="86">
        <v>551514</v>
      </c>
      <c r="F145" s="86">
        <v>552853</v>
      </c>
      <c r="G145" s="87">
        <f t="shared" si="17"/>
        <v>-2.4219819735082915E-3</v>
      </c>
    </row>
    <row r="146" spans="1:7">
      <c r="A146" s="48" t="s">
        <v>432</v>
      </c>
      <c r="B146" s="82">
        <v>360312</v>
      </c>
      <c r="C146" s="82">
        <v>351148</v>
      </c>
      <c r="D146" s="83">
        <f t="shared" si="16"/>
        <v>2.6097258136170476E-2</v>
      </c>
      <c r="E146" s="82">
        <v>325474</v>
      </c>
      <c r="F146" s="82">
        <v>326814</v>
      </c>
      <c r="G146" s="83">
        <f t="shared" si="17"/>
        <v>-4.1001915462617333E-3</v>
      </c>
    </row>
    <row r="147" spans="1:7">
      <c r="A147" s="46" t="s">
        <v>268</v>
      </c>
      <c r="B147" s="86">
        <v>50805</v>
      </c>
      <c r="C147" s="86">
        <v>39290</v>
      </c>
      <c r="D147" s="87">
        <f t="shared" si="16"/>
        <v>0.29307711885976073</v>
      </c>
      <c r="E147" s="86">
        <v>38420</v>
      </c>
      <c r="F147" s="86">
        <v>30838</v>
      </c>
      <c r="G147" s="87">
        <f t="shared" si="17"/>
        <v>0.24586549062844543</v>
      </c>
    </row>
    <row r="148" spans="1:7">
      <c r="A148" s="48" t="s">
        <v>433</v>
      </c>
      <c r="B148" s="82">
        <v>37848</v>
      </c>
      <c r="C148" s="82">
        <v>26161</v>
      </c>
      <c r="D148" s="83">
        <f t="shared" si="16"/>
        <v>0.44673368755017018</v>
      </c>
      <c r="E148" s="82">
        <v>26812</v>
      </c>
      <c r="F148" s="82">
        <v>19797</v>
      </c>
      <c r="G148" s="83">
        <f t="shared" si="17"/>
        <v>0.35434661817447077</v>
      </c>
    </row>
    <row r="149" spans="1:7">
      <c r="B149" s="79"/>
      <c r="C149" s="79"/>
      <c r="D149" s="79"/>
    </row>
    <row r="150" spans="1:7">
      <c r="A150" s="56" t="s">
        <v>434</v>
      </c>
    </row>
    <row r="151" spans="1:7">
      <c r="A151" s="209" t="s">
        <v>418</v>
      </c>
      <c r="B151" s="97" t="s">
        <v>269</v>
      </c>
      <c r="C151" s="85" t="s">
        <v>64</v>
      </c>
      <c r="D151" s="89"/>
    </row>
    <row r="152" spans="1:7">
      <c r="A152" s="437">
        <v>42369</v>
      </c>
      <c r="B152" s="438">
        <v>330819</v>
      </c>
      <c r="C152" s="439" t="s">
        <v>65</v>
      </c>
      <c r="D152" s="440"/>
    </row>
    <row r="153" spans="1:7">
      <c r="A153" s="437">
        <v>42735</v>
      </c>
      <c r="B153" s="438">
        <v>454677</v>
      </c>
      <c r="C153" s="441">
        <f>B153/B152-1</f>
        <v>0.37439808475329417</v>
      </c>
      <c r="D153" s="442"/>
    </row>
    <row r="154" spans="1:7">
      <c r="B154" s="92"/>
      <c r="C154" s="93"/>
    </row>
    <row r="155" spans="1:7" ht="25.5">
      <c r="A155" s="209" t="s">
        <v>418</v>
      </c>
      <c r="B155" s="94" t="s">
        <v>435</v>
      </c>
      <c r="C155" s="95" t="s">
        <v>436</v>
      </c>
      <c r="D155" s="85" t="s">
        <v>75</v>
      </c>
    </row>
    <row r="156" spans="1:7">
      <c r="A156" s="191">
        <v>2011</v>
      </c>
      <c r="B156" s="90">
        <v>13400</v>
      </c>
      <c r="C156" s="96">
        <v>0.52</v>
      </c>
      <c r="D156" s="57" t="s">
        <v>65</v>
      </c>
    </row>
    <row r="157" spans="1:7">
      <c r="A157" s="191">
        <v>2012</v>
      </c>
      <c r="B157" s="90">
        <v>15865</v>
      </c>
      <c r="C157" s="96">
        <v>0.52</v>
      </c>
      <c r="D157" s="74">
        <f>B157/B156-1</f>
        <v>0.18395522388059704</v>
      </c>
    </row>
    <row r="158" spans="1:7">
      <c r="A158" s="191">
        <v>2013</v>
      </c>
      <c r="B158" s="90">
        <v>18710</v>
      </c>
      <c r="C158" s="96">
        <v>0.54</v>
      </c>
      <c r="D158" s="74">
        <f t="shared" ref="D158:D161" si="18">B158/B157-1</f>
        <v>0.17932555940750072</v>
      </c>
    </row>
    <row r="159" spans="1:7">
      <c r="A159" s="191">
        <v>2014</v>
      </c>
      <c r="B159" s="90">
        <v>22519</v>
      </c>
      <c r="C159" s="96">
        <v>0.57999999999999996</v>
      </c>
      <c r="D159" s="74">
        <f t="shared" si="18"/>
        <v>0.20358097274184939</v>
      </c>
    </row>
    <row r="160" spans="1:7">
      <c r="A160" s="191">
        <v>2015</v>
      </c>
      <c r="B160" s="90">
        <v>29267</v>
      </c>
      <c r="C160" s="96">
        <v>0.63</v>
      </c>
      <c r="D160" s="74">
        <f t="shared" si="18"/>
        <v>0.29965806652160398</v>
      </c>
    </row>
    <row r="161" spans="1:9">
      <c r="A161" s="191">
        <v>2016</v>
      </c>
      <c r="B161" s="90">
        <v>38198</v>
      </c>
      <c r="C161" s="96">
        <v>0.69</v>
      </c>
      <c r="D161" s="74">
        <f t="shared" si="18"/>
        <v>0.30515597772234937</v>
      </c>
    </row>
    <row r="163" spans="1:9">
      <c r="A163" s="56" t="s">
        <v>437</v>
      </c>
    </row>
    <row r="164" spans="1:9" ht="24">
      <c r="A164" s="209" t="s">
        <v>418</v>
      </c>
      <c r="B164" s="88" t="s">
        <v>438</v>
      </c>
      <c r="C164" s="84" t="s">
        <v>74</v>
      </c>
    </row>
    <row r="165" spans="1:9">
      <c r="A165" s="211" t="s">
        <v>270</v>
      </c>
      <c r="B165" s="51">
        <v>2.2589999999999999</v>
      </c>
      <c r="C165" s="91" t="s">
        <v>65</v>
      </c>
    </row>
    <row r="166" spans="1:9">
      <c r="A166" s="211" t="s">
        <v>76</v>
      </c>
      <c r="B166" s="51">
        <v>2.09</v>
      </c>
      <c r="C166" s="70">
        <f>B166-B165</f>
        <v>-0.16900000000000004</v>
      </c>
    </row>
    <row r="167" spans="1:9">
      <c r="A167" s="211" t="s">
        <v>439</v>
      </c>
      <c r="B167" s="51">
        <v>2.1659999999999999</v>
      </c>
      <c r="C167" s="70">
        <f>B167-B165</f>
        <v>-9.2999999999999972E-2</v>
      </c>
    </row>
    <row r="169" spans="1:9">
      <c r="A169" s="45" t="s">
        <v>440</v>
      </c>
    </row>
    <row r="171" spans="1:9" s="196" customFormat="1" ht="15.75">
      <c r="A171" s="192" t="s">
        <v>0</v>
      </c>
      <c r="B171" s="193"/>
      <c r="C171" s="194"/>
      <c r="D171" s="194"/>
      <c r="E171" s="194"/>
      <c r="F171" s="194"/>
      <c r="G171" s="195"/>
      <c r="H171" s="195"/>
      <c r="I171" s="195"/>
    </row>
  </sheetData>
  <mergeCells count="27">
    <mergeCell ref="A124:A125"/>
    <mergeCell ref="B124:D124"/>
    <mergeCell ref="E124:G124"/>
    <mergeCell ref="A140:A141"/>
    <mergeCell ref="B140:D140"/>
    <mergeCell ref="E140:G140"/>
    <mergeCell ref="A110:A111"/>
    <mergeCell ref="B110:D110"/>
    <mergeCell ref="E110:G110"/>
    <mergeCell ref="A117:A118"/>
    <mergeCell ref="B117:D117"/>
    <mergeCell ref="E117:G117"/>
    <mergeCell ref="A95:A96"/>
    <mergeCell ref="B95:G95"/>
    <mergeCell ref="H95:N95"/>
    <mergeCell ref="A21:A22"/>
    <mergeCell ref="A30:A31"/>
    <mergeCell ref="B30:D30"/>
    <mergeCell ref="E30:G30"/>
    <mergeCell ref="A47:A48"/>
    <mergeCell ref="B47:D47"/>
    <mergeCell ref="E47:G47"/>
    <mergeCell ref="A63:A68"/>
    <mergeCell ref="A69:A70"/>
    <mergeCell ref="A81:A82"/>
    <mergeCell ref="B81:G81"/>
    <mergeCell ref="H81:N81"/>
  </mergeCells>
  <phoneticPr fontId="1"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workbookViewId="0">
      <pane ySplit="4" topLeftCell="A5" activePane="bottomLeft" state="frozen"/>
      <selection pane="bottomLeft" activeCell="I13" sqref="I13"/>
    </sheetView>
  </sheetViews>
  <sheetFormatPr defaultRowHeight="12.75"/>
  <cols>
    <col min="1" max="1" width="31.625" style="26" customWidth="1"/>
    <col min="2" max="2" width="14.25" style="306" customWidth="1"/>
    <col min="3" max="3" width="13.75" style="306" bestFit="1" customWidth="1"/>
    <col min="4" max="4" width="13.25" style="26" customWidth="1"/>
    <col min="5" max="5" width="0" style="26" hidden="1" customWidth="1"/>
    <col min="6" max="16384" width="9" style="26"/>
  </cols>
  <sheetData>
    <row r="1" spans="1:13" s="298" customFormat="1" ht="26.25">
      <c r="A1" s="239" t="s">
        <v>498</v>
      </c>
      <c r="B1" s="38"/>
      <c r="C1" s="39"/>
      <c r="D1" s="40"/>
      <c r="E1" s="39"/>
      <c r="F1" s="297"/>
      <c r="G1" s="296"/>
      <c r="H1" s="296"/>
      <c r="I1" s="296"/>
      <c r="J1" s="296"/>
      <c r="K1" s="296"/>
      <c r="L1" s="296"/>
      <c r="M1" s="296"/>
    </row>
    <row r="2" spans="1:13" s="298" customFormat="1" ht="18" customHeight="1">
      <c r="A2" s="239"/>
      <c r="B2" s="38"/>
      <c r="C2" s="39"/>
      <c r="D2" s="40"/>
      <c r="E2" s="39"/>
      <c r="F2" s="297"/>
      <c r="G2" s="296"/>
      <c r="H2" s="296"/>
      <c r="I2" s="296"/>
      <c r="J2" s="296"/>
      <c r="K2" s="296"/>
      <c r="L2" s="296"/>
      <c r="M2" s="296"/>
    </row>
    <row r="3" spans="1:13" s="298" customFormat="1" ht="19.5" customHeight="1">
      <c r="A3" s="39" t="s">
        <v>441</v>
      </c>
      <c r="B3" s="38"/>
      <c r="C3" s="39"/>
      <c r="D3" s="40"/>
      <c r="E3" s="39"/>
      <c r="F3" s="297"/>
      <c r="G3" s="296"/>
      <c r="H3" s="296"/>
      <c r="I3" s="296"/>
      <c r="J3" s="296"/>
      <c r="K3" s="296"/>
      <c r="L3" s="296"/>
      <c r="M3" s="296"/>
    </row>
    <row r="4" spans="1:13" ht="25.5">
      <c r="A4" s="250"/>
      <c r="B4" s="309" t="s">
        <v>442</v>
      </c>
      <c r="C4" s="309" t="s">
        <v>443</v>
      </c>
      <c r="D4" s="273" t="s">
        <v>444</v>
      </c>
      <c r="E4" s="37"/>
      <c r="F4" s="299"/>
      <c r="G4" s="299"/>
      <c r="H4" s="299"/>
    </row>
    <row r="5" spans="1:13" ht="14.25">
      <c r="A5" s="310" t="s">
        <v>445</v>
      </c>
      <c r="B5" s="309"/>
      <c r="C5" s="309"/>
      <c r="D5" s="273"/>
      <c r="E5" s="37"/>
      <c r="F5" s="299"/>
      <c r="G5" s="299"/>
      <c r="H5" s="299"/>
    </row>
    <row r="6" spans="1:13" ht="20.25" customHeight="1">
      <c r="A6" s="250" t="s">
        <v>446</v>
      </c>
      <c r="B6" s="311">
        <v>62394</v>
      </c>
      <c r="C6" s="311">
        <v>54203</v>
      </c>
      <c r="D6" s="312">
        <f>(B6/C6-1)</f>
        <v>0.15111709683965824</v>
      </c>
      <c r="E6" s="37"/>
      <c r="F6" s="299"/>
      <c r="G6" s="299"/>
      <c r="H6" s="299"/>
    </row>
    <row r="7" spans="1:13" ht="14.25">
      <c r="A7" s="254" t="s">
        <v>447</v>
      </c>
      <c r="B7" s="311">
        <v>40829</v>
      </c>
      <c r="C7" s="311">
        <v>31537</v>
      </c>
      <c r="D7" s="312">
        <f>(B7/C7-1)</f>
        <v>0.29463804420204842</v>
      </c>
      <c r="E7" s="37"/>
      <c r="F7" s="299"/>
      <c r="G7" s="299"/>
      <c r="H7" s="299"/>
    </row>
    <row r="8" spans="1:13" ht="14.25">
      <c r="A8" s="254" t="s">
        <v>448</v>
      </c>
      <c r="B8" s="311">
        <v>21565</v>
      </c>
      <c r="C8" s="311">
        <v>22666</v>
      </c>
      <c r="D8" s="312">
        <f>(B8/C8-1)</f>
        <v>-4.8574958087002518E-2</v>
      </c>
      <c r="E8" s="37"/>
      <c r="F8" s="299"/>
      <c r="G8" s="299"/>
      <c r="H8" s="299"/>
    </row>
    <row r="9" spans="1:13" ht="14.25">
      <c r="A9" s="254" t="s">
        <v>449</v>
      </c>
      <c r="B9" s="444">
        <f>B7/B6</f>
        <v>0.65437381799532002</v>
      </c>
      <c r="C9" s="444">
        <f>C7/C6</f>
        <v>0.58183126395217977</v>
      </c>
      <c r="D9" s="314" t="s">
        <v>450</v>
      </c>
      <c r="E9" s="37"/>
      <c r="F9" s="299"/>
      <c r="G9" s="299"/>
      <c r="H9" s="299"/>
    </row>
    <row r="10" spans="1:13" ht="14.25">
      <c r="A10" s="254"/>
      <c r="B10" s="313"/>
      <c r="C10" s="313"/>
      <c r="D10" s="314"/>
      <c r="E10" s="37"/>
      <c r="F10" s="299"/>
      <c r="G10" s="299"/>
      <c r="H10" s="299"/>
    </row>
    <row r="11" spans="1:13" ht="14.25">
      <c r="A11" s="310" t="s">
        <v>451</v>
      </c>
      <c r="B11" s="315"/>
      <c r="C11" s="315"/>
      <c r="D11" s="280"/>
      <c r="E11" s="37"/>
      <c r="F11" s="299"/>
      <c r="G11" s="299"/>
      <c r="H11" s="299"/>
    </row>
    <row r="12" spans="1:13" ht="14.25">
      <c r="A12" s="282" t="s">
        <v>452</v>
      </c>
      <c r="B12" s="316">
        <v>13107</v>
      </c>
      <c r="C12" s="316">
        <v>10910</v>
      </c>
      <c r="D12" s="317">
        <f>B12/C12-1</f>
        <v>0.20137488542621451</v>
      </c>
      <c r="E12" s="37" t="s">
        <v>453</v>
      </c>
      <c r="F12" s="299"/>
      <c r="G12" s="299"/>
      <c r="H12" s="299"/>
    </row>
    <row r="13" spans="1:13" ht="14.25">
      <c r="A13" s="318" t="s">
        <v>454</v>
      </c>
      <c r="B13" s="319">
        <v>4623</v>
      </c>
      <c r="C13" s="319">
        <v>4123</v>
      </c>
      <c r="D13" s="312">
        <f t="shared" ref="D13:D40" si="0">B13/C13-1</f>
        <v>0.1212709192335677</v>
      </c>
      <c r="E13" s="37"/>
      <c r="F13" s="299"/>
      <c r="G13" s="299"/>
      <c r="H13" s="299"/>
    </row>
    <row r="14" spans="1:13" ht="14.25">
      <c r="A14" s="318" t="s">
        <v>455</v>
      </c>
      <c r="B14" s="319">
        <v>3424</v>
      </c>
      <c r="C14" s="319">
        <v>3100</v>
      </c>
      <c r="D14" s="312">
        <f t="shared" si="0"/>
        <v>0.10451612903225804</v>
      </c>
      <c r="E14" s="37"/>
      <c r="F14" s="299"/>
      <c r="G14" s="299"/>
      <c r="H14" s="299"/>
    </row>
    <row r="15" spans="1:13" ht="14.25">
      <c r="A15" s="318" t="s">
        <v>456</v>
      </c>
      <c r="B15" s="319">
        <v>4047</v>
      </c>
      <c r="C15" s="319">
        <v>3176</v>
      </c>
      <c r="D15" s="312">
        <f t="shared" si="0"/>
        <v>0.27424433249370272</v>
      </c>
      <c r="E15" s="37" t="s">
        <v>457</v>
      </c>
      <c r="F15" s="299"/>
      <c r="G15" s="299"/>
      <c r="H15" s="299"/>
    </row>
    <row r="16" spans="1:13" ht="14.25">
      <c r="A16" s="318" t="s">
        <v>458</v>
      </c>
      <c r="B16" s="319">
        <v>2331</v>
      </c>
      <c r="C16" s="319">
        <v>1805</v>
      </c>
      <c r="D16" s="312">
        <f t="shared" si="0"/>
        <v>0.29141274238227144</v>
      </c>
      <c r="E16" s="37"/>
      <c r="F16" s="299"/>
      <c r="G16" s="299"/>
      <c r="H16" s="299"/>
    </row>
    <row r="17" spans="1:12" ht="14.25">
      <c r="A17" s="318" t="s">
        <v>459</v>
      </c>
      <c r="B17" s="319">
        <v>1742</v>
      </c>
      <c r="C17" s="319">
        <v>761</v>
      </c>
      <c r="D17" s="312">
        <f t="shared" si="0"/>
        <v>1.2890932982917214</v>
      </c>
      <c r="E17" s="37"/>
      <c r="F17" s="299"/>
      <c r="G17" s="299"/>
      <c r="H17" s="299"/>
    </row>
    <row r="18" spans="1:12" ht="14.25">
      <c r="A18" s="318" t="s">
        <v>460</v>
      </c>
      <c r="B18" s="319">
        <v>2261</v>
      </c>
      <c r="C18" s="319">
        <v>892</v>
      </c>
      <c r="D18" s="312">
        <f t="shared" si="0"/>
        <v>1.5347533632286994</v>
      </c>
      <c r="E18" s="37" t="s">
        <v>461</v>
      </c>
      <c r="F18" s="299"/>
      <c r="G18" s="299"/>
      <c r="H18" s="299"/>
    </row>
    <row r="19" spans="1:12" ht="14.25">
      <c r="A19" s="282" t="s">
        <v>462</v>
      </c>
      <c r="B19" s="316">
        <v>3842</v>
      </c>
      <c r="C19" s="316">
        <v>3073</v>
      </c>
      <c r="D19" s="317">
        <f t="shared" si="0"/>
        <v>0.25024406117800191</v>
      </c>
      <c r="E19" s="37"/>
      <c r="F19" s="299"/>
      <c r="G19" s="299"/>
      <c r="H19" s="299"/>
    </row>
    <row r="20" spans="1:12" ht="14.25">
      <c r="A20" s="318" t="s">
        <v>454</v>
      </c>
      <c r="B20" s="319">
        <v>722</v>
      </c>
      <c r="C20" s="319">
        <v>615</v>
      </c>
      <c r="D20" s="312">
        <f t="shared" si="0"/>
        <v>0.17398373983739845</v>
      </c>
      <c r="E20" s="37"/>
      <c r="F20" s="299"/>
      <c r="G20" s="299"/>
      <c r="H20" s="299"/>
    </row>
    <row r="21" spans="1:12">
      <c r="A21" s="318" t="s">
        <v>455</v>
      </c>
      <c r="B21" s="311">
        <v>1456</v>
      </c>
      <c r="C21" s="311">
        <v>1354</v>
      </c>
      <c r="D21" s="312">
        <f t="shared" si="0"/>
        <v>7.5332348596750309E-2</v>
      </c>
      <c r="E21" s="37"/>
    </row>
    <row r="22" spans="1:12">
      <c r="A22" s="318" t="s">
        <v>456</v>
      </c>
      <c r="B22" s="311">
        <v>1272</v>
      </c>
      <c r="C22" s="311">
        <v>811</v>
      </c>
      <c r="D22" s="312">
        <f t="shared" si="0"/>
        <v>0.5684340320591863</v>
      </c>
      <c r="E22" s="37"/>
    </row>
    <row r="23" spans="1:12">
      <c r="A23" s="318" t="s">
        <v>458</v>
      </c>
      <c r="B23" s="311">
        <v>678</v>
      </c>
      <c r="C23" s="311">
        <v>582</v>
      </c>
      <c r="D23" s="312">
        <f t="shared" si="0"/>
        <v>0.1649484536082475</v>
      </c>
      <c r="E23" s="37"/>
    </row>
    <row r="24" spans="1:12">
      <c r="A24" s="318" t="s">
        <v>459</v>
      </c>
      <c r="B24" s="311">
        <v>1078</v>
      </c>
      <c r="C24" s="311">
        <v>392</v>
      </c>
      <c r="D24" s="312">
        <f t="shared" si="0"/>
        <v>1.75</v>
      </c>
      <c r="E24" s="37"/>
      <c r="I24" s="27"/>
    </row>
    <row r="25" spans="1:12">
      <c r="A25" s="318" t="s">
        <v>460</v>
      </c>
      <c r="B25" s="302">
        <v>1779</v>
      </c>
      <c r="C25" s="319">
        <v>508</v>
      </c>
      <c r="D25" s="312">
        <f t="shared" si="0"/>
        <v>2.5019685039370079</v>
      </c>
      <c r="E25" s="37"/>
      <c r="I25" s="27"/>
    </row>
    <row r="26" spans="1:12">
      <c r="A26" s="318"/>
      <c r="B26" s="302"/>
      <c r="C26" s="319"/>
      <c r="D26" s="312"/>
      <c r="E26" s="37"/>
      <c r="I26" s="27"/>
    </row>
    <row r="27" spans="1:12">
      <c r="A27" s="310" t="s">
        <v>463</v>
      </c>
      <c r="B27" s="303"/>
      <c r="C27" s="320"/>
      <c r="D27" s="312"/>
      <c r="E27" s="37"/>
      <c r="I27" s="27"/>
      <c r="J27" s="304"/>
      <c r="K27" s="305"/>
    </row>
    <row r="28" spans="1:12">
      <c r="A28" s="388" t="s">
        <v>627</v>
      </c>
      <c r="B28" s="319">
        <v>2985</v>
      </c>
      <c r="C28" s="428" t="s">
        <v>602</v>
      </c>
      <c r="D28" s="428" t="s">
        <v>602</v>
      </c>
      <c r="E28" s="37" t="s">
        <v>464</v>
      </c>
      <c r="L28" s="27"/>
    </row>
    <row r="29" spans="1:12">
      <c r="A29" s="318" t="s">
        <v>628</v>
      </c>
      <c r="B29" s="319">
        <v>425</v>
      </c>
      <c r="C29" s="428" t="s">
        <v>602</v>
      </c>
      <c r="D29" s="428" t="s">
        <v>602</v>
      </c>
      <c r="E29" s="37" t="s">
        <v>465</v>
      </c>
      <c r="L29" s="27"/>
    </row>
    <row r="30" spans="1:12">
      <c r="A30" s="254" t="s">
        <v>466</v>
      </c>
      <c r="B30" s="319">
        <v>857</v>
      </c>
      <c r="C30" s="428" t="s">
        <v>602</v>
      </c>
      <c r="D30" s="428" t="s">
        <v>602</v>
      </c>
      <c r="E30" s="37"/>
      <c r="L30" s="27"/>
    </row>
    <row r="31" spans="1:12">
      <c r="A31" s="388" t="s">
        <v>626</v>
      </c>
      <c r="B31" s="319">
        <v>1072</v>
      </c>
      <c r="C31" s="315">
        <v>997</v>
      </c>
      <c r="D31" s="312">
        <f t="shared" si="0"/>
        <v>7.5225677031093285E-2</v>
      </c>
      <c r="E31" s="37"/>
    </row>
    <row r="32" spans="1:12">
      <c r="A32" s="254" t="s">
        <v>467</v>
      </c>
      <c r="B32" s="443">
        <v>5.26</v>
      </c>
      <c r="C32" s="320">
        <v>4.5999999999999996</v>
      </c>
      <c r="D32" s="312">
        <f t="shared" si="0"/>
        <v>0.14347826086956528</v>
      </c>
      <c r="E32" s="37" t="s">
        <v>468</v>
      </c>
    </row>
    <row r="33" spans="1:5">
      <c r="A33" s="254"/>
      <c r="B33" s="315"/>
      <c r="C33" s="320"/>
      <c r="D33" s="312"/>
      <c r="E33" s="37"/>
    </row>
    <row r="34" spans="1:5">
      <c r="A34" s="282" t="s">
        <v>469</v>
      </c>
      <c r="B34" s="315"/>
      <c r="C34" s="315"/>
      <c r="D34" s="312"/>
      <c r="E34" s="37"/>
    </row>
    <row r="35" spans="1:5">
      <c r="A35" s="282" t="s">
        <v>470</v>
      </c>
      <c r="B35" s="316">
        <v>34630</v>
      </c>
      <c r="C35" s="321">
        <v>24157</v>
      </c>
      <c r="D35" s="312">
        <f t="shared" si="0"/>
        <v>0.43353893281450517</v>
      </c>
      <c r="E35" s="37" t="s">
        <v>471</v>
      </c>
    </row>
    <row r="36" spans="1:5">
      <c r="A36" s="322" t="s">
        <v>472</v>
      </c>
      <c r="B36" s="319">
        <v>26491</v>
      </c>
      <c r="C36" s="319">
        <v>18258</v>
      </c>
      <c r="D36" s="312">
        <f t="shared" si="0"/>
        <v>0.45092562164530614</v>
      </c>
      <c r="E36" s="37"/>
    </row>
    <row r="37" spans="1:5">
      <c r="A37" s="322" t="s">
        <v>473</v>
      </c>
      <c r="B37" s="311">
        <v>21866</v>
      </c>
      <c r="C37" s="311">
        <v>13217</v>
      </c>
      <c r="D37" s="312">
        <f t="shared" si="0"/>
        <v>0.65438450480441857</v>
      </c>
      <c r="E37" s="37"/>
    </row>
    <row r="38" spans="1:5">
      <c r="A38" s="282" t="s">
        <v>474</v>
      </c>
      <c r="B38" s="323">
        <v>23336</v>
      </c>
      <c r="C38" s="323">
        <v>10719</v>
      </c>
      <c r="D38" s="312">
        <f t="shared" si="0"/>
        <v>1.1770687564138447</v>
      </c>
      <c r="E38" s="37"/>
    </row>
    <row r="39" spans="1:5">
      <c r="A39" s="322" t="s">
        <v>472</v>
      </c>
      <c r="B39" s="311">
        <v>15120</v>
      </c>
      <c r="C39" s="311">
        <v>7168</v>
      </c>
      <c r="D39" s="312">
        <f t="shared" si="0"/>
        <v>1.109375</v>
      </c>
      <c r="E39" s="37"/>
    </row>
    <row r="40" spans="1:5">
      <c r="A40" s="318" t="s">
        <v>473</v>
      </c>
      <c r="B40" s="319">
        <v>13009</v>
      </c>
      <c r="C40" s="319">
        <v>5224</v>
      </c>
      <c r="D40" s="312">
        <f t="shared" si="0"/>
        <v>1.490237366003063</v>
      </c>
      <c r="E40" s="37"/>
    </row>
    <row r="41" spans="1:5">
      <c r="A41" s="318"/>
      <c r="B41" s="319"/>
      <c r="C41" s="319"/>
      <c r="D41" s="254"/>
      <c r="E41" s="37"/>
    </row>
    <row r="42" spans="1:5">
      <c r="A42" s="254" t="s">
        <v>475</v>
      </c>
      <c r="B42" s="319">
        <v>6905</v>
      </c>
      <c r="C42" s="319">
        <v>5269</v>
      </c>
      <c r="D42" s="312">
        <f>B42/C42-1</f>
        <v>0.31049535016132102</v>
      </c>
      <c r="E42" s="37"/>
    </row>
    <row r="43" spans="1:5">
      <c r="A43" s="254" t="s">
        <v>476</v>
      </c>
      <c r="B43" s="315">
        <v>1.94</v>
      </c>
      <c r="C43" s="315">
        <v>1.67</v>
      </c>
      <c r="D43" s="312">
        <f t="shared" ref="D43:D44" si="1">B43/C43-1</f>
        <v>0.16167664670658688</v>
      </c>
      <c r="E43" s="37"/>
    </row>
    <row r="44" spans="1:5">
      <c r="A44" s="254" t="s">
        <v>477</v>
      </c>
      <c r="B44" s="319">
        <v>6199</v>
      </c>
      <c r="C44" s="324">
        <v>4356</v>
      </c>
      <c r="D44" s="312">
        <f t="shared" si="1"/>
        <v>0.42309458218549123</v>
      </c>
      <c r="E44" s="37"/>
    </row>
    <row r="45" spans="1:5">
      <c r="A45" s="254" t="s">
        <v>478</v>
      </c>
      <c r="B45" s="325">
        <v>0.191</v>
      </c>
      <c r="C45" s="428" t="s">
        <v>602</v>
      </c>
      <c r="D45" s="428" t="s">
        <v>602</v>
      </c>
      <c r="E45" s="326" t="s">
        <v>479</v>
      </c>
    </row>
    <row r="46" spans="1:5">
      <c r="A46" s="254"/>
      <c r="B46" s="315"/>
      <c r="C46" s="315"/>
      <c r="D46" s="280"/>
      <c r="E46" s="37"/>
    </row>
    <row r="47" spans="1:5">
      <c r="A47" s="282" t="s">
        <v>480</v>
      </c>
      <c r="B47" s="315"/>
      <c r="C47" s="315"/>
      <c r="D47" s="280"/>
      <c r="E47" s="37"/>
    </row>
    <row r="48" spans="1:5">
      <c r="A48" s="254" t="s">
        <v>481</v>
      </c>
      <c r="B48" s="327">
        <v>3150</v>
      </c>
      <c r="C48" s="327">
        <v>2078</v>
      </c>
      <c r="D48" s="312">
        <f>B48/C48-1</f>
        <v>0.51588065447545728</v>
      </c>
      <c r="E48" s="248"/>
    </row>
    <row r="49" spans="1:5">
      <c r="A49" s="282" t="s">
        <v>482</v>
      </c>
      <c r="B49" s="328">
        <v>2.21</v>
      </c>
      <c r="C49" s="328">
        <v>2.0299999999999998</v>
      </c>
      <c r="D49" s="312">
        <f t="shared" ref="D49:D55" si="2">B49/C49-1</f>
        <v>8.866995073891637E-2</v>
      </c>
      <c r="E49" s="37"/>
    </row>
    <row r="50" spans="1:5">
      <c r="A50" s="322" t="s">
        <v>454</v>
      </c>
      <c r="B50" s="329">
        <v>1.8</v>
      </c>
      <c r="C50" s="329">
        <v>1.73</v>
      </c>
      <c r="D50" s="312">
        <f t="shared" si="2"/>
        <v>4.0462427745664886E-2</v>
      </c>
      <c r="E50" s="37"/>
    </row>
    <row r="51" spans="1:5">
      <c r="A51" s="322" t="s">
        <v>455</v>
      </c>
      <c r="B51" s="329">
        <v>1.9</v>
      </c>
      <c r="C51" s="329">
        <v>1.86</v>
      </c>
      <c r="D51" s="312">
        <f t="shared" si="2"/>
        <v>2.1505376344086002E-2</v>
      </c>
      <c r="E51" s="37"/>
    </row>
    <row r="52" spans="1:5">
      <c r="A52" s="322" t="s">
        <v>456</v>
      </c>
      <c r="B52" s="329">
        <v>1.36</v>
      </c>
      <c r="C52" s="329">
        <v>1.43</v>
      </c>
      <c r="D52" s="312">
        <f t="shared" si="2"/>
        <v>-4.8951048951048848E-2</v>
      </c>
      <c r="E52" s="37"/>
    </row>
    <row r="53" spans="1:5">
      <c r="A53" s="322" t="s">
        <v>458</v>
      </c>
      <c r="B53" s="329">
        <v>1.1200000000000001</v>
      </c>
      <c r="C53" s="329">
        <v>1.19</v>
      </c>
      <c r="D53" s="312">
        <f t="shared" si="2"/>
        <v>-5.8823529411764608E-2</v>
      </c>
      <c r="E53" s="37"/>
    </row>
    <row r="54" spans="1:5">
      <c r="A54" s="322" t="s">
        <v>459</v>
      </c>
      <c r="B54" s="329">
        <v>1.57</v>
      </c>
      <c r="C54" s="329">
        <v>1.45</v>
      </c>
      <c r="D54" s="312">
        <f t="shared" si="2"/>
        <v>8.2758620689655338E-2</v>
      </c>
      <c r="E54" s="37"/>
    </row>
    <row r="55" spans="1:5">
      <c r="A55" s="322" t="s">
        <v>460</v>
      </c>
      <c r="B55" s="329">
        <v>1.49</v>
      </c>
      <c r="C55" s="329">
        <v>1.73</v>
      </c>
      <c r="D55" s="312">
        <f t="shared" si="2"/>
        <v>-0.13872832369942201</v>
      </c>
      <c r="E55" s="37"/>
    </row>
    <row r="56" spans="1:5">
      <c r="A56" s="322"/>
      <c r="B56" s="250"/>
      <c r="C56" s="250"/>
      <c r="D56" s="254"/>
      <c r="E56" s="37"/>
    </row>
    <row r="57" spans="1:5">
      <c r="A57" s="282" t="s">
        <v>483</v>
      </c>
      <c r="B57" s="250"/>
      <c r="C57" s="250"/>
      <c r="D57" s="254"/>
      <c r="E57" s="37"/>
    </row>
    <row r="58" spans="1:5">
      <c r="A58" s="330" t="s">
        <v>484</v>
      </c>
      <c r="B58" s="250"/>
      <c r="C58" s="250"/>
      <c r="D58" s="254"/>
      <c r="E58" s="37"/>
    </row>
    <row r="59" spans="1:5">
      <c r="A59" s="331" t="s">
        <v>485</v>
      </c>
      <c r="B59" s="249">
        <v>28792</v>
      </c>
      <c r="C59" s="249">
        <v>24951</v>
      </c>
      <c r="D59" s="312">
        <f t="shared" ref="D59:D63" si="3">B59/C59-1</f>
        <v>0.15394172578253373</v>
      </c>
      <c r="E59" s="37"/>
    </row>
    <row r="60" spans="1:5">
      <c r="A60" s="330" t="s">
        <v>486</v>
      </c>
      <c r="B60" s="315"/>
      <c r="C60" s="249"/>
      <c r="D60" s="312"/>
      <c r="E60" s="37"/>
    </row>
    <row r="61" spans="1:5">
      <c r="A61" s="331" t="s">
        <v>485</v>
      </c>
      <c r="B61" s="249">
        <v>5489</v>
      </c>
      <c r="C61" s="249">
        <v>4597</v>
      </c>
      <c r="D61" s="312">
        <f t="shared" si="3"/>
        <v>0.19403959103763313</v>
      </c>
      <c r="E61" s="37"/>
    </row>
    <row r="62" spans="1:5">
      <c r="A62" s="330" t="s">
        <v>487</v>
      </c>
      <c r="B62" s="250"/>
      <c r="C62" s="249"/>
      <c r="D62" s="312"/>
      <c r="E62" s="37"/>
    </row>
    <row r="63" spans="1:5">
      <c r="A63" s="332" t="s">
        <v>485</v>
      </c>
      <c r="B63" s="252">
        <v>113</v>
      </c>
      <c r="C63" s="249">
        <v>64</v>
      </c>
      <c r="D63" s="312">
        <f t="shared" si="3"/>
        <v>0.765625</v>
      </c>
      <c r="E63" s="37"/>
    </row>
    <row r="64" spans="1:5">
      <c r="A64" s="282" t="s">
        <v>488</v>
      </c>
      <c r="B64" s="315"/>
      <c r="C64" s="315"/>
      <c r="D64" s="312"/>
      <c r="E64" s="37"/>
    </row>
    <row r="65" spans="1:5">
      <c r="A65" s="330" t="s">
        <v>484</v>
      </c>
      <c r="B65" s="315"/>
      <c r="C65" s="315"/>
      <c r="D65" s="312"/>
      <c r="E65" s="37"/>
    </row>
    <row r="66" spans="1:5">
      <c r="A66" s="331" t="s">
        <v>485</v>
      </c>
      <c r="B66" s="333">
        <v>0.16200000000000001</v>
      </c>
      <c r="C66" s="333">
        <v>0.152</v>
      </c>
      <c r="D66" s="312" t="s">
        <v>603</v>
      </c>
      <c r="E66" s="37"/>
    </row>
    <row r="67" spans="1:5">
      <c r="A67" s="330" t="s">
        <v>486</v>
      </c>
      <c r="B67" s="325"/>
      <c r="C67" s="333"/>
      <c r="D67" s="312"/>
      <c r="E67" s="37"/>
    </row>
    <row r="68" spans="1:5">
      <c r="A68" s="331" t="s">
        <v>485</v>
      </c>
      <c r="B68" s="333">
        <v>0.44400000000000001</v>
      </c>
      <c r="C68" s="333">
        <v>0.436</v>
      </c>
      <c r="D68" s="312" t="s">
        <v>604</v>
      </c>
      <c r="E68" s="37"/>
    </row>
    <row r="69" spans="1:5">
      <c r="A69" s="330" t="s">
        <v>487</v>
      </c>
      <c r="B69" s="325"/>
      <c r="C69" s="333"/>
      <c r="D69" s="312"/>
      <c r="E69" s="37"/>
    </row>
    <row r="70" spans="1:5">
      <c r="A70" s="332" t="s">
        <v>485</v>
      </c>
      <c r="B70" s="334">
        <v>0.14299999999999999</v>
      </c>
      <c r="C70" s="333">
        <v>0.122</v>
      </c>
      <c r="D70" s="312" t="s">
        <v>605</v>
      </c>
      <c r="E70" s="37"/>
    </row>
    <row r="71" spans="1:5">
      <c r="A71" s="254"/>
      <c r="B71" s="315"/>
      <c r="C71" s="315"/>
      <c r="D71" s="254"/>
      <c r="E71" s="37"/>
    </row>
    <row r="72" spans="1:5">
      <c r="A72" s="282" t="s">
        <v>489</v>
      </c>
      <c r="B72" s="315"/>
      <c r="C72" s="315"/>
      <c r="D72" s="254"/>
      <c r="E72" s="37"/>
    </row>
    <row r="73" spans="1:5">
      <c r="A73" s="282" t="s">
        <v>490</v>
      </c>
      <c r="B73" s="335"/>
      <c r="C73" s="335"/>
      <c r="D73" s="254"/>
      <c r="E73" s="37"/>
    </row>
    <row r="74" spans="1:5">
      <c r="A74" s="336" t="s">
        <v>491</v>
      </c>
      <c r="B74" s="302">
        <v>11</v>
      </c>
      <c r="C74" s="428" t="s">
        <v>602</v>
      </c>
      <c r="D74" s="428" t="s">
        <v>602</v>
      </c>
      <c r="E74" s="254" t="s">
        <v>492</v>
      </c>
    </row>
    <row r="75" spans="1:5">
      <c r="A75" s="336" t="s">
        <v>493</v>
      </c>
      <c r="B75" s="302">
        <v>2493</v>
      </c>
      <c r="C75" s="428" t="s">
        <v>602</v>
      </c>
      <c r="D75" s="428" t="s">
        <v>602</v>
      </c>
      <c r="E75" s="37"/>
    </row>
    <row r="76" spans="1:5">
      <c r="A76" s="336" t="s">
        <v>494</v>
      </c>
      <c r="B76" s="302">
        <v>5675</v>
      </c>
      <c r="C76" s="428" t="s">
        <v>602</v>
      </c>
      <c r="D76" s="428" t="s">
        <v>602</v>
      </c>
      <c r="E76" s="37"/>
    </row>
    <row r="77" spans="1:5" ht="16.5" customHeight="1">
      <c r="A77" s="336" t="s">
        <v>495</v>
      </c>
      <c r="B77" s="302">
        <v>4928</v>
      </c>
      <c r="C77" s="428" t="s">
        <v>602</v>
      </c>
      <c r="D77" s="428" t="s">
        <v>602</v>
      </c>
      <c r="E77" s="37"/>
    </row>
    <row r="78" spans="1:5">
      <c r="A78" s="336" t="s">
        <v>496</v>
      </c>
      <c r="B78" s="302">
        <v>13107</v>
      </c>
      <c r="C78" s="428" t="s">
        <v>602</v>
      </c>
      <c r="D78" s="428" t="s">
        <v>602</v>
      </c>
      <c r="E78" s="37"/>
    </row>
    <row r="79" spans="1:5">
      <c r="A79" s="282" t="s">
        <v>497</v>
      </c>
      <c r="B79" s="302"/>
      <c r="C79" s="302"/>
      <c r="D79" s="337"/>
      <c r="E79" s="37"/>
    </row>
    <row r="80" spans="1:5">
      <c r="A80" s="336" t="s">
        <v>491</v>
      </c>
      <c r="B80" s="338">
        <v>10.63</v>
      </c>
      <c r="C80" s="338">
        <v>9.23</v>
      </c>
      <c r="D80" s="337">
        <f t="shared" ref="D80:D84" si="4">B80/C80-1</f>
        <v>0.15167930660888418</v>
      </c>
      <c r="E80" s="37"/>
    </row>
    <row r="81" spans="1:11">
      <c r="A81" s="336" t="s">
        <v>493</v>
      </c>
      <c r="B81" s="338">
        <v>3.34</v>
      </c>
      <c r="C81" s="338">
        <v>3.11</v>
      </c>
      <c r="D81" s="337">
        <f t="shared" si="4"/>
        <v>7.3954983922829509E-2</v>
      </c>
      <c r="E81" s="37"/>
    </row>
    <row r="82" spans="1:11">
      <c r="A82" s="336" t="s">
        <v>494</v>
      </c>
      <c r="B82" s="338">
        <v>2.19</v>
      </c>
      <c r="C82" s="338">
        <v>2.0499999999999998</v>
      </c>
      <c r="D82" s="337">
        <f t="shared" si="4"/>
        <v>6.8292682926829329E-2</v>
      </c>
      <c r="E82" s="37"/>
    </row>
    <row r="83" spans="1:11">
      <c r="A83" s="336" t="s">
        <v>495</v>
      </c>
      <c r="B83" s="338">
        <v>1.65</v>
      </c>
      <c r="C83" s="338">
        <v>1.58</v>
      </c>
      <c r="D83" s="337">
        <f t="shared" si="4"/>
        <v>4.4303797468354222E-2</v>
      </c>
      <c r="E83" s="37"/>
    </row>
    <row r="84" spans="1:11">
      <c r="A84" s="336" t="s">
        <v>496</v>
      </c>
      <c r="B84" s="338">
        <v>2.21</v>
      </c>
      <c r="C84" s="338">
        <v>2.0299999999999998</v>
      </c>
      <c r="D84" s="337">
        <f t="shared" si="4"/>
        <v>8.866995073891637E-2</v>
      </c>
      <c r="E84" s="37"/>
    </row>
    <row r="86" spans="1:11" s="20" customFormat="1" ht="15">
      <c r="A86" s="307" t="s">
        <v>271</v>
      </c>
      <c r="B86" s="308"/>
      <c r="C86" s="156"/>
      <c r="D86" s="156"/>
      <c r="E86" s="30"/>
      <c r="I86" s="26"/>
      <c r="J86" s="26"/>
      <c r="K86" s="26"/>
    </row>
  </sheetData>
  <phoneticPr fontId="1"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8"/>
  <sheetViews>
    <sheetView workbookViewId="0">
      <pane xSplit="1" ySplit="4" topLeftCell="B5" activePane="bottomRight" state="frozen"/>
      <selection pane="topRight" activeCell="B1" sqref="B1"/>
      <selection pane="bottomLeft" activeCell="A2" sqref="A2"/>
      <selection pane="bottomRight" activeCell="F14" sqref="F14"/>
    </sheetView>
  </sheetViews>
  <sheetFormatPr defaultRowHeight="14.25"/>
  <cols>
    <col min="1" max="1" width="29.625" style="23" customWidth="1"/>
    <col min="2" max="2" width="13.875" style="23" customWidth="1"/>
    <col min="3" max="3" width="16.75" style="23" customWidth="1"/>
    <col min="4" max="4" width="16.375" style="26" customWidth="1"/>
    <col min="5" max="16384" width="9" style="23"/>
  </cols>
  <sheetData>
    <row r="1" spans="1:9" ht="26.25">
      <c r="A1" s="98" t="s">
        <v>58</v>
      </c>
    </row>
    <row r="2" spans="1:9" s="26" customFormat="1" ht="12.75">
      <c r="A2" s="295"/>
    </row>
    <row r="3" spans="1:9" ht="15">
      <c r="A3" s="339" t="s">
        <v>77</v>
      </c>
      <c r="B3" s="117"/>
      <c r="C3" s="117"/>
      <c r="D3" s="340"/>
      <c r="E3" s="117"/>
    </row>
    <row r="4" spans="1:9" ht="25.5">
      <c r="A4" s="341" t="s">
        <v>59</v>
      </c>
      <c r="B4" s="290" t="s">
        <v>60</v>
      </c>
      <c r="C4" s="290" t="s">
        <v>61</v>
      </c>
      <c r="D4" s="342" t="s">
        <v>62</v>
      </c>
      <c r="E4" s="103"/>
      <c r="F4" s="26"/>
    </row>
    <row r="5" spans="1:9" s="111" customFormat="1">
      <c r="A5" s="115" t="s">
        <v>3</v>
      </c>
      <c r="B5" s="343">
        <v>22596</v>
      </c>
      <c r="C5" s="344">
        <v>18992</v>
      </c>
      <c r="D5" s="345">
        <f t="shared" ref="D5" si="0">(B5/C5-1)*100</f>
        <v>18.97641112047177</v>
      </c>
      <c r="E5" s="348"/>
      <c r="F5" s="348"/>
      <c r="G5" s="348"/>
    </row>
    <row r="6" spans="1:9" s="111" customFormat="1">
      <c r="A6" s="115" t="s">
        <v>78</v>
      </c>
      <c r="B6" s="343">
        <v>1856129</v>
      </c>
      <c r="C6" s="344">
        <v>1641738</v>
      </c>
      <c r="D6" s="345">
        <f t="shared" ref="D6:D8" si="1">(B6/C6-1)*100</f>
        <v>13.058782826492422</v>
      </c>
      <c r="E6" s="348"/>
      <c r="F6" s="348"/>
      <c r="G6" s="348"/>
    </row>
    <row r="7" spans="1:9" s="111" customFormat="1">
      <c r="A7" s="115" t="s">
        <v>79</v>
      </c>
      <c r="B7" s="343">
        <v>1779437</v>
      </c>
      <c r="C7" s="344">
        <v>1550308</v>
      </c>
      <c r="D7" s="345">
        <f t="shared" si="1"/>
        <v>14.77957928360043</v>
      </c>
      <c r="E7" s="348"/>
      <c r="F7" s="348"/>
      <c r="G7" s="348"/>
    </row>
    <row r="8" spans="1:9" s="111" customFormat="1">
      <c r="A8" s="346" t="s">
        <v>11</v>
      </c>
      <c r="B8" s="347">
        <f>B6-B7</f>
        <v>76692</v>
      </c>
      <c r="C8" s="347">
        <f>C6-C7</f>
        <v>91430</v>
      </c>
      <c r="D8" s="345">
        <f t="shared" si="1"/>
        <v>-16.119435633818224</v>
      </c>
      <c r="E8" s="348"/>
      <c r="F8" s="348"/>
      <c r="G8" s="348"/>
      <c r="H8" s="446"/>
      <c r="I8" s="446"/>
    </row>
    <row r="9" spans="1:9" s="110" customFormat="1" ht="12.75">
      <c r="A9" s="346" t="s">
        <v>28</v>
      </c>
      <c r="B9" s="348">
        <v>91866</v>
      </c>
      <c r="C9" s="348">
        <v>73587</v>
      </c>
      <c r="D9" s="345">
        <f t="shared" ref="D9:D11" si="2">(B9/C9-1)*100</f>
        <v>24.839985323494631</v>
      </c>
      <c r="E9" s="348"/>
      <c r="F9" s="348"/>
      <c r="G9" s="348"/>
    </row>
    <row r="10" spans="1:9" s="26" customFormat="1" ht="12.75">
      <c r="A10" s="102" t="s">
        <v>25</v>
      </c>
      <c r="B10" s="238">
        <v>6</v>
      </c>
      <c r="C10" s="102">
        <v>5.7</v>
      </c>
      <c r="D10" s="349" t="s">
        <v>29</v>
      </c>
      <c r="E10" s="348"/>
      <c r="F10" s="348"/>
      <c r="G10" s="348"/>
    </row>
    <row r="11" spans="1:9" s="26" customFormat="1" ht="12.75">
      <c r="A11" s="103" t="s">
        <v>30</v>
      </c>
      <c r="B11" s="350">
        <v>82105</v>
      </c>
      <c r="C11" s="350">
        <v>103245</v>
      </c>
      <c r="D11" s="101">
        <f t="shared" si="2"/>
        <v>-20.47556782410771</v>
      </c>
      <c r="E11" s="348"/>
      <c r="F11" s="348"/>
      <c r="G11" s="348"/>
    </row>
    <row r="12" spans="1:9" s="26" customFormat="1" ht="12.75">
      <c r="A12" s="102" t="s">
        <v>26</v>
      </c>
      <c r="B12" s="102">
        <v>5.3</v>
      </c>
      <c r="C12" s="238">
        <v>8</v>
      </c>
      <c r="D12" s="349" t="s">
        <v>31</v>
      </c>
      <c r="E12" s="348"/>
      <c r="F12" s="348"/>
      <c r="G12" s="348"/>
    </row>
    <row r="13" spans="1:9" s="26" customFormat="1">
      <c r="A13" s="102" t="s">
        <v>27</v>
      </c>
      <c r="B13" s="102">
        <v>1.4</v>
      </c>
      <c r="C13" s="102">
        <v>1.8</v>
      </c>
      <c r="D13" s="349" t="s">
        <v>32</v>
      </c>
      <c r="E13" s="348"/>
      <c r="F13" s="348"/>
      <c r="G13" s="348"/>
    </row>
    <row r="14" spans="1:9" s="26" customFormat="1" ht="12.75">
      <c r="A14" s="102" t="s">
        <v>4</v>
      </c>
      <c r="B14" s="114">
        <v>360312</v>
      </c>
      <c r="C14" s="114">
        <v>325474</v>
      </c>
      <c r="D14" s="351">
        <f t="shared" ref="D14" si="3">(B14/C14-1)*100</f>
        <v>10.703773573311537</v>
      </c>
      <c r="E14" s="348"/>
      <c r="F14" s="348"/>
      <c r="G14" s="348"/>
    </row>
    <row r="15" spans="1:9" s="26" customFormat="1">
      <c r="A15" s="250" t="s">
        <v>33</v>
      </c>
      <c r="B15" s="249">
        <v>50805</v>
      </c>
      <c r="C15" s="249">
        <v>38420</v>
      </c>
      <c r="D15" s="352">
        <f>(B15/C15-1)*100</f>
        <v>32.235814679854236</v>
      </c>
      <c r="E15" s="348"/>
      <c r="F15" s="348"/>
      <c r="G15" s="348"/>
    </row>
    <row r="16" spans="1:9" s="26" customFormat="1">
      <c r="A16" s="250" t="s">
        <v>34</v>
      </c>
      <c r="B16" s="249">
        <v>46413</v>
      </c>
      <c r="C16" s="249">
        <v>34393</v>
      </c>
      <c r="D16" s="352">
        <f>(B16/C16-1)*100</f>
        <v>34.9489721745704</v>
      </c>
      <c r="E16" s="348"/>
      <c r="F16" s="348"/>
      <c r="G16" s="348"/>
    </row>
    <row r="17" spans="1:7" s="26" customFormat="1" ht="12.75">
      <c r="A17" s="103"/>
      <c r="B17" s="102"/>
      <c r="C17" s="102"/>
      <c r="D17" s="103"/>
      <c r="E17" s="348"/>
      <c r="F17" s="348"/>
      <c r="G17" s="348"/>
    </row>
    <row r="18" spans="1:7" s="26" customFormat="1" ht="12.75">
      <c r="A18" s="300" t="s">
        <v>12</v>
      </c>
      <c r="B18" s="102"/>
      <c r="C18" s="102"/>
      <c r="D18" s="103"/>
      <c r="E18" s="348"/>
      <c r="F18" s="348"/>
      <c r="G18" s="348"/>
    </row>
    <row r="19" spans="1:7" s="26" customFormat="1" ht="12.75">
      <c r="A19" s="102" t="s">
        <v>13</v>
      </c>
      <c r="B19" s="353">
        <v>77250</v>
      </c>
      <c r="C19" s="353">
        <v>68647</v>
      </c>
      <c r="D19" s="351">
        <f t="shared" ref="D19:D20" si="4">(B19/C19-1)*100</f>
        <v>12.532230104738741</v>
      </c>
      <c r="E19" s="348"/>
      <c r="F19" s="348"/>
      <c r="G19" s="348"/>
    </row>
    <row r="20" spans="1:7" s="26" customFormat="1" ht="12.75">
      <c r="A20" s="102" t="s">
        <v>14</v>
      </c>
      <c r="B20" s="353">
        <v>46141</v>
      </c>
      <c r="C20" s="353">
        <v>41233</v>
      </c>
      <c r="D20" s="351">
        <f t="shared" si="4"/>
        <v>11.903087332961459</v>
      </c>
      <c r="E20" s="348"/>
      <c r="F20" s="348"/>
      <c r="G20" s="348"/>
    </row>
    <row r="21" spans="1:7" s="26" customFormat="1" ht="12.75">
      <c r="A21" s="102" t="s">
        <v>15</v>
      </c>
      <c r="B21" s="353">
        <v>1825</v>
      </c>
      <c r="C21" s="353">
        <v>1288</v>
      </c>
      <c r="D21" s="351">
        <f t="shared" ref="D21:D22" si="5">(B21/C21-1)*100</f>
        <v>41.692546583850934</v>
      </c>
      <c r="E21" s="348"/>
      <c r="F21" s="348"/>
      <c r="G21" s="348"/>
    </row>
    <row r="22" spans="1:7" s="26" customFormat="1" ht="12.75">
      <c r="A22" s="102" t="s">
        <v>8</v>
      </c>
      <c r="B22" s="353">
        <v>79075</v>
      </c>
      <c r="C22" s="353">
        <v>69935</v>
      </c>
      <c r="D22" s="351">
        <f t="shared" si="5"/>
        <v>13.069278615857582</v>
      </c>
      <c r="E22" s="348"/>
      <c r="F22" s="348"/>
      <c r="G22" s="348"/>
    </row>
    <row r="23" spans="1:7" s="26" customFormat="1" ht="12.75">
      <c r="A23" s="300" t="s">
        <v>16</v>
      </c>
      <c r="B23" s="102"/>
      <c r="C23" s="102"/>
      <c r="D23" s="103"/>
      <c r="E23" s="348"/>
      <c r="F23" s="348"/>
      <c r="G23" s="348"/>
    </row>
    <row r="24" spans="1:7" s="26" customFormat="1" ht="12.75">
      <c r="A24" s="102" t="s">
        <v>17</v>
      </c>
      <c r="B24" s="353">
        <v>1110805</v>
      </c>
      <c r="C24" s="353">
        <v>869895</v>
      </c>
      <c r="D24" s="351">
        <f t="shared" ref="D24:D27" si="6">(B24/C24-1)*100</f>
        <v>27.694146994752234</v>
      </c>
      <c r="E24" s="348"/>
      <c r="F24" s="348"/>
      <c r="G24" s="348"/>
    </row>
    <row r="25" spans="1:7" s="26" customFormat="1" ht="12.75">
      <c r="A25" s="102" t="s">
        <v>18</v>
      </c>
      <c r="B25" s="113">
        <v>4768</v>
      </c>
      <c r="C25" s="353">
        <v>4380</v>
      </c>
      <c r="D25" s="351">
        <f t="shared" si="6"/>
        <v>8.8584474885844635</v>
      </c>
      <c r="E25" s="348"/>
      <c r="F25" s="348"/>
      <c r="G25" s="348"/>
    </row>
    <row r="26" spans="1:7" s="26" customFormat="1" ht="12.75">
      <c r="A26" s="102" t="s">
        <v>19</v>
      </c>
      <c r="B26" s="353">
        <v>3094</v>
      </c>
      <c r="C26" s="353">
        <v>3200</v>
      </c>
      <c r="D26" s="351">
        <f t="shared" si="6"/>
        <v>-3.312499999999996</v>
      </c>
      <c r="E26" s="348"/>
      <c r="F26" s="348"/>
      <c r="G26" s="348"/>
    </row>
    <row r="27" spans="1:7" s="26" customFormat="1" ht="12.75">
      <c r="A27" s="102" t="s">
        <v>20</v>
      </c>
      <c r="B27" s="353">
        <v>29626</v>
      </c>
      <c r="C27" s="353">
        <v>22209</v>
      </c>
      <c r="D27" s="351">
        <f t="shared" si="6"/>
        <v>33.396370840650192</v>
      </c>
      <c r="E27" s="348"/>
      <c r="F27" s="348"/>
      <c r="G27" s="348"/>
    </row>
    <row r="28" spans="1:7" s="26" customFormat="1" ht="12.75">
      <c r="A28" s="354"/>
      <c r="B28" s="113"/>
      <c r="C28" s="113"/>
      <c r="D28" s="103"/>
      <c r="E28" s="348"/>
      <c r="F28" s="348"/>
      <c r="G28" s="348"/>
    </row>
    <row r="29" spans="1:7" s="26" customFormat="1" ht="12.75">
      <c r="A29" s="300" t="s">
        <v>21</v>
      </c>
      <c r="B29" s="102"/>
      <c r="C29" s="102"/>
      <c r="D29" s="103"/>
      <c r="E29" s="348"/>
      <c r="F29" s="348"/>
      <c r="G29" s="348"/>
    </row>
    <row r="30" spans="1:7" s="26" customFormat="1" ht="12.75">
      <c r="A30" s="102" t="s">
        <v>35</v>
      </c>
      <c r="B30" s="114">
        <v>7821</v>
      </c>
      <c r="C30" s="114">
        <v>7236</v>
      </c>
      <c r="D30" s="351">
        <f t="shared" ref="D30:D32" si="7">(B30/C30-1)*100</f>
        <v>8.0845771144278711</v>
      </c>
      <c r="E30" s="348"/>
      <c r="F30" s="348"/>
      <c r="G30" s="348"/>
    </row>
    <row r="31" spans="1:7" s="26" customFormat="1" ht="12.75">
      <c r="A31" s="103" t="s">
        <v>36</v>
      </c>
      <c r="B31" s="114">
        <v>6016</v>
      </c>
      <c r="C31" s="114">
        <v>5124</v>
      </c>
      <c r="D31" s="103">
        <v>17.399999999999999</v>
      </c>
      <c r="E31" s="448"/>
      <c r="F31" s="348"/>
      <c r="G31" s="348"/>
    </row>
    <row r="32" spans="1:7" s="26" customFormat="1" ht="24">
      <c r="A32" s="102" t="s">
        <v>37</v>
      </c>
      <c r="B32" s="113">
        <v>1.2</v>
      </c>
      <c r="C32" s="113">
        <v>1.2</v>
      </c>
      <c r="D32" s="351">
        <f t="shared" si="7"/>
        <v>0</v>
      </c>
      <c r="E32" s="348"/>
      <c r="F32" s="348"/>
      <c r="G32" s="348"/>
    </row>
    <row r="33" spans="1:7" s="26" customFormat="1" ht="12.75">
      <c r="A33" s="300" t="s">
        <v>22</v>
      </c>
      <c r="B33" s="102"/>
      <c r="C33" s="102"/>
      <c r="D33" s="103"/>
      <c r="E33" s="348"/>
      <c r="F33" s="348"/>
      <c r="G33" s="348"/>
    </row>
    <row r="34" spans="1:7" s="26" customFormat="1" ht="12.75">
      <c r="A34" s="102" t="s">
        <v>23</v>
      </c>
      <c r="B34" s="113">
        <v>91.4</v>
      </c>
      <c r="C34" s="113">
        <v>90.9</v>
      </c>
      <c r="D34" s="301" t="s">
        <v>38</v>
      </c>
      <c r="E34" s="348"/>
      <c r="F34" s="348"/>
      <c r="G34" s="348"/>
    </row>
    <row r="35" spans="1:7" s="26" customFormat="1" ht="12.75">
      <c r="A35" s="102" t="s">
        <v>24</v>
      </c>
      <c r="B35" s="113">
        <v>86.5</v>
      </c>
      <c r="C35" s="113">
        <v>86.4</v>
      </c>
      <c r="D35" s="301" t="s">
        <v>39</v>
      </c>
      <c r="E35" s="348"/>
      <c r="F35" s="348"/>
      <c r="G35" s="348"/>
    </row>
    <row r="36" spans="1:7">
      <c r="A36" s="354" t="s">
        <v>1</v>
      </c>
      <c r="B36" s="355" t="s">
        <v>1</v>
      </c>
      <c r="C36" s="354" t="s">
        <v>1</v>
      </c>
      <c r="D36" s="103"/>
      <c r="E36" s="348"/>
      <c r="F36" s="348"/>
      <c r="G36" s="348"/>
    </row>
    <row r="37" spans="1:7" ht="15">
      <c r="A37" s="339" t="s">
        <v>80</v>
      </c>
      <c r="B37" s="103"/>
      <c r="C37" s="103"/>
      <c r="D37" s="103"/>
      <c r="E37" s="348"/>
      <c r="F37" s="348"/>
      <c r="G37" s="348"/>
    </row>
    <row r="38" spans="1:7" ht="25.5">
      <c r="A38" s="341" t="s">
        <v>9</v>
      </c>
      <c r="B38" s="290" t="s">
        <v>5</v>
      </c>
      <c r="C38" s="290" t="s">
        <v>6</v>
      </c>
      <c r="D38" s="342" t="s">
        <v>7</v>
      </c>
      <c r="E38" s="348"/>
      <c r="F38" s="348"/>
      <c r="G38" s="348"/>
    </row>
    <row r="39" spans="1:7">
      <c r="A39" s="236" t="s">
        <v>53</v>
      </c>
      <c r="B39" s="356">
        <v>24444</v>
      </c>
      <c r="C39" s="356">
        <v>20701</v>
      </c>
      <c r="D39" s="351">
        <f t="shared" ref="D39:D44" si="8">(B39/C39-1)*100</f>
        <v>18.081252113424462</v>
      </c>
      <c r="E39" s="348"/>
      <c r="F39" s="348"/>
      <c r="G39" s="348"/>
    </row>
    <row r="40" spans="1:7" s="103" customFormat="1" ht="12.75">
      <c r="A40" s="237" t="s">
        <v>56</v>
      </c>
      <c r="B40" s="356">
        <v>107814</v>
      </c>
      <c r="C40" s="356">
        <v>105521</v>
      </c>
      <c r="D40" s="351">
        <f t="shared" si="8"/>
        <v>2.1730271699472059</v>
      </c>
      <c r="E40" s="348"/>
      <c r="F40" s="348"/>
      <c r="G40" s="348"/>
    </row>
    <row r="41" spans="1:7" s="103" customFormat="1" ht="12.75">
      <c r="A41" s="237" t="s">
        <v>97</v>
      </c>
      <c r="B41" s="356">
        <v>1858618</v>
      </c>
      <c r="C41" s="356">
        <v>1632254</v>
      </c>
      <c r="D41" s="351">
        <f t="shared" si="8"/>
        <v>13.868184731052891</v>
      </c>
      <c r="E41" s="348"/>
      <c r="F41" s="348"/>
      <c r="G41" s="348"/>
    </row>
    <row r="42" spans="1:7" s="103" customFormat="1" ht="12.75">
      <c r="A42" s="237" t="s">
        <v>96</v>
      </c>
      <c r="B42" s="356">
        <v>501710</v>
      </c>
      <c r="C42" s="356">
        <v>418366</v>
      </c>
      <c r="D42" s="351">
        <f t="shared" si="8"/>
        <v>19.921312917397692</v>
      </c>
      <c r="E42" s="348"/>
      <c r="F42" s="348"/>
      <c r="G42" s="348"/>
    </row>
    <row r="43" spans="1:7" s="103" customFormat="1" ht="12.75">
      <c r="A43" s="237" t="s">
        <v>98</v>
      </c>
      <c r="B43" s="356">
        <v>533710</v>
      </c>
      <c r="C43" s="356">
        <v>444366</v>
      </c>
      <c r="D43" s="351">
        <f t="shared" si="8"/>
        <v>20.105948699945529</v>
      </c>
      <c r="E43" s="348"/>
      <c r="F43" s="348"/>
      <c r="G43" s="348"/>
    </row>
    <row r="44" spans="1:7" s="103" customFormat="1" ht="12.75">
      <c r="A44" s="237" t="s">
        <v>99</v>
      </c>
      <c r="B44" s="108">
        <v>236304</v>
      </c>
      <c r="C44" s="109">
        <v>202289</v>
      </c>
      <c r="D44" s="351">
        <f t="shared" si="8"/>
        <v>16.815051732916775</v>
      </c>
      <c r="E44" s="348"/>
      <c r="F44" s="348"/>
      <c r="G44" s="348"/>
    </row>
    <row r="45" spans="1:7" s="26" customFormat="1" ht="12.75">
      <c r="A45" s="102" t="s">
        <v>51</v>
      </c>
      <c r="B45" s="357">
        <v>212.3</v>
      </c>
      <c r="C45" s="357">
        <v>206.8</v>
      </c>
      <c r="D45" s="351" t="s">
        <v>41</v>
      </c>
      <c r="E45" s="447"/>
      <c r="F45" s="348"/>
      <c r="G45" s="348"/>
    </row>
    <row r="46" spans="1:7" s="26" customFormat="1" ht="12.75">
      <c r="A46" s="102" t="s">
        <v>50</v>
      </c>
      <c r="B46" s="102">
        <v>225.9</v>
      </c>
      <c r="C46" s="102">
        <v>219.7</v>
      </c>
      <c r="D46" s="351" t="s">
        <v>40</v>
      </c>
      <c r="E46" s="447"/>
      <c r="F46" s="348"/>
      <c r="G46" s="348"/>
    </row>
    <row r="47" spans="1:7" s="26" customFormat="1" ht="12.75">
      <c r="A47" s="102" t="s">
        <v>81</v>
      </c>
      <c r="B47" s="114">
        <v>275182</v>
      </c>
      <c r="C47" s="114">
        <v>208448</v>
      </c>
      <c r="D47" s="351">
        <f t="shared" ref="D47" si="9">(B47/C47-1)*100</f>
        <v>32.014699109610078</v>
      </c>
      <c r="E47" s="348"/>
      <c r="F47" s="348"/>
      <c r="G47" s="348"/>
    </row>
    <row r="48" spans="1:7" s="26" customFormat="1" ht="12.75">
      <c r="A48" s="102" t="s">
        <v>57</v>
      </c>
      <c r="B48" s="102">
        <v>12.7</v>
      </c>
      <c r="C48" s="102">
        <v>13.1</v>
      </c>
      <c r="D48" s="301" t="s">
        <v>32</v>
      </c>
      <c r="E48" s="447"/>
      <c r="F48" s="348"/>
      <c r="G48" s="348"/>
    </row>
    <row r="49" spans="1:10" s="26" customFormat="1" ht="12.75">
      <c r="A49" s="354" t="s">
        <v>42</v>
      </c>
      <c r="B49" s="358">
        <v>9809</v>
      </c>
      <c r="C49" s="445" t="s">
        <v>629</v>
      </c>
      <c r="D49" s="301" t="s">
        <v>599</v>
      </c>
      <c r="E49" s="348"/>
      <c r="F49" s="348"/>
      <c r="G49" s="348"/>
    </row>
    <row r="50" spans="1:10" s="26" customFormat="1" ht="12.75">
      <c r="A50" s="354" t="s">
        <v>43</v>
      </c>
      <c r="B50" s="359">
        <v>0.3</v>
      </c>
      <c r="C50" s="301" t="s">
        <v>599</v>
      </c>
      <c r="D50" s="301" t="s">
        <v>599</v>
      </c>
      <c r="E50" s="348"/>
      <c r="F50" s="348"/>
      <c r="G50" s="348"/>
    </row>
    <row r="51" spans="1:10">
      <c r="A51" s="103"/>
      <c r="B51" s="103"/>
      <c r="C51" s="103"/>
      <c r="D51" s="103"/>
      <c r="E51" s="103"/>
      <c r="F51" s="26"/>
    </row>
    <row r="52" spans="1:10">
      <c r="A52" s="116"/>
      <c r="B52" s="360" t="s">
        <v>100</v>
      </c>
      <c r="C52" s="360"/>
      <c r="D52" s="360"/>
      <c r="E52" s="360" t="s">
        <v>101</v>
      </c>
      <c r="F52" s="360"/>
      <c r="G52" s="360"/>
    </row>
    <row r="53" spans="1:10">
      <c r="A53" s="361" t="s">
        <v>102</v>
      </c>
      <c r="B53" s="362" t="s">
        <v>103</v>
      </c>
      <c r="C53" s="363" t="s">
        <v>104</v>
      </c>
      <c r="D53" s="342" t="s">
        <v>7</v>
      </c>
      <c r="E53" s="362" t="s">
        <v>103</v>
      </c>
      <c r="F53" s="363" t="s">
        <v>104</v>
      </c>
      <c r="G53" s="342" t="s">
        <v>7</v>
      </c>
    </row>
    <row r="54" spans="1:10">
      <c r="A54" s="361" t="s">
        <v>82</v>
      </c>
      <c r="B54" s="362" t="s">
        <v>1</v>
      </c>
      <c r="C54" s="363" t="s">
        <v>1</v>
      </c>
      <c r="D54" s="363"/>
      <c r="E54" s="362" t="s">
        <v>1</v>
      </c>
      <c r="F54" s="363" t="s">
        <v>1</v>
      </c>
      <c r="G54" s="26"/>
    </row>
    <row r="55" spans="1:10" ht="15">
      <c r="A55" s="361" t="s">
        <v>83</v>
      </c>
      <c r="B55" s="364"/>
      <c r="C55" s="364"/>
      <c r="D55" s="364"/>
      <c r="E55" s="364"/>
      <c r="F55" s="364"/>
      <c r="G55" s="26"/>
    </row>
    <row r="56" spans="1:10">
      <c r="A56" s="116" t="s">
        <v>84</v>
      </c>
      <c r="B56" s="449">
        <v>101633</v>
      </c>
      <c r="C56" s="449">
        <v>73197</v>
      </c>
      <c r="D56" s="351">
        <f t="shared" ref="D56:D70" si="10">(B56/C56-1)*100</f>
        <v>38.848586690711365</v>
      </c>
      <c r="E56" s="449">
        <v>90676</v>
      </c>
      <c r="F56" s="449">
        <v>61725</v>
      </c>
      <c r="G56" s="351">
        <f t="shared" ref="G56:G70" si="11">(E56/F56-1)*100</f>
        <v>46.903199675982179</v>
      </c>
      <c r="H56" s="348"/>
      <c r="I56" s="348"/>
      <c r="J56" s="348"/>
    </row>
    <row r="57" spans="1:10">
      <c r="A57" s="116" t="s">
        <v>85</v>
      </c>
      <c r="B57" s="449">
        <v>94276</v>
      </c>
      <c r="C57" s="449">
        <v>69434</v>
      </c>
      <c r="D57" s="351">
        <f t="shared" si="10"/>
        <v>35.777860990292943</v>
      </c>
      <c r="E57" s="449">
        <v>86053</v>
      </c>
      <c r="F57" s="449">
        <v>58273</v>
      </c>
      <c r="G57" s="351">
        <f t="shared" si="11"/>
        <v>47.672163780824725</v>
      </c>
      <c r="H57" s="348"/>
      <c r="I57" s="348"/>
      <c r="J57" s="348"/>
    </row>
    <row r="58" spans="1:10">
      <c r="A58" s="116" t="s">
        <v>86</v>
      </c>
      <c r="B58" s="449">
        <v>11319</v>
      </c>
      <c r="C58" s="449">
        <v>7695</v>
      </c>
      <c r="D58" s="351">
        <f t="shared" si="10"/>
        <v>47.09551656920079</v>
      </c>
      <c r="E58" s="449">
        <v>10819</v>
      </c>
      <c r="F58" s="449">
        <v>7732</v>
      </c>
      <c r="G58" s="351">
        <f t="shared" si="11"/>
        <v>39.924987066735639</v>
      </c>
      <c r="H58" s="348"/>
      <c r="I58" s="348"/>
      <c r="J58" s="348"/>
    </row>
    <row r="59" spans="1:10">
      <c r="A59" s="116" t="s">
        <v>85</v>
      </c>
      <c r="B59" s="449">
        <v>3041</v>
      </c>
      <c r="C59" s="449">
        <v>1613</v>
      </c>
      <c r="D59" s="351">
        <f t="shared" si="10"/>
        <v>88.530688158710475</v>
      </c>
      <c r="E59" s="449">
        <v>3038</v>
      </c>
      <c r="F59" s="449">
        <v>1598</v>
      </c>
      <c r="G59" s="351">
        <f t="shared" si="11"/>
        <v>90.112640801001248</v>
      </c>
      <c r="H59" s="348"/>
      <c r="I59" s="348"/>
      <c r="J59" s="348"/>
    </row>
    <row r="60" spans="1:10">
      <c r="A60" s="116" t="s">
        <v>87</v>
      </c>
      <c r="B60" s="449">
        <v>8755</v>
      </c>
      <c r="C60" s="449">
        <v>7224</v>
      </c>
      <c r="D60" s="351">
        <f t="shared" si="10"/>
        <v>21.193244739756366</v>
      </c>
      <c r="E60" s="449">
        <v>8721</v>
      </c>
      <c r="F60" s="449">
        <v>6787</v>
      </c>
      <c r="G60" s="351">
        <f t="shared" si="11"/>
        <v>28.495653455134807</v>
      </c>
      <c r="H60" s="348"/>
      <c r="I60" s="348"/>
      <c r="J60" s="348"/>
    </row>
    <row r="61" spans="1:10">
      <c r="A61" s="116" t="s">
        <v>85</v>
      </c>
      <c r="B61" s="449">
        <v>8724</v>
      </c>
      <c r="C61" s="449">
        <v>6785</v>
      </c>
      <c r="D61" s="351">
        <f t="shared" si="10"/>
        <v>28.577745025792179</v>
      </c>
      <c r="E61" s="449">
        <v>8717</v>
      </c>
      <c r="F61" s="449">
        <v>6785</v>
      </c>
      <c r="G61" s="351">
        <f t="shared" si="11"/>
        <v>28.474576271186436</v>
      </c>
      <c r="H61" s="348"/>
      <c r="I61" s="348"/>
      <c r="J61" s="348"/>
    </row>
    <row r="62" spans="1:10">
      <c r="A62" s="361" t="s">
        <v>88</v>
      </c>
      <c r="B62" s="365">
        <v>121707</v>
      </c>
      <c r="C62" s="365">
        <v>88116</v>
      </c>
      <c r="D62" s="450">
        <f t="shared" si="10"/>
        <v>38.121340051749961</v>
      </c>
      <c r="E62" s="365">
        <v>110216</v>
      </c>
      <c r="F62" s="365">
        <v>76244</v>
      </c>
      <c r="G62" s="450">
        <f t="shared" si="11"/>
        <v>44.556948743507682</v>
      </c>
      <c r="H62" s="348"/>
      <c r="I62" s="348"/>
      <c r="J62" s="348"/>
    </row>
    <row r="63" spans="1:10" ht="15">
      <c r="A63" s="361" t="s">
        <v>89</v>
      </c>
      <c r="B63" s="364"/>
      <c r="C63" s="364"/>
      <c r="D63" s="364"/>
      <c r="E63" s="364"/>
      <c r="F63" s="364"/>
      <c r="G63" s="364"/>
      <c r="H63" s="348"/>
      <c r="I63" s="348"/>
      <c r="J63" s="348"/>
    </row>
    <row r="64" spans="1:10">
      <c r="A64" s="116" t="s">
        <v>84</v>
      </c>
      <c r="B64" s="449">
        <v>213018</v>
      </c>
      <c r="C64" s="449">
        <v>180308</v>
      </c>
      <c r="D64" s="351">
        <f t="shared" si="10"/>
        <v>18.141180646449406</v>
      </c>
      <c r="E64" s="449">
        <v>146275</v>
      </c>
      <c r="F64" s="449">
        <v>118554</v>
      </c>
      <c r="G64" s="351">
        <f t="shared" si="11"/>
        <v>23.382593586045175</v>
      </c>
      <c r="H64" s="348"/>
      <c r="I64" s="348"/>
      <c r="J64" s="348"/>
    </row>
    <row r="65" spans="1:10">
      <c r="A65" s="116" t="s">
        <v>86</v>
      </c>
      <c r="B65" s="449">
        <v>5217</v>
      </c>
      <c r="C65" s="449">
        <v>5259</v>
      </c>
      <c r="D65" s="351">
        <f t="shared" si="10"/>
        <v>-0.798630918425558</v>
      </c>
      <c r="E65" s="449">
        <v>5135</v>
      </c>
      <c r="F65" s="449">
        <v>5187</v>
      </c>
      <c r="G65" s="351">
        <f t="shared" si="11"/>
        <v>-1.0025062656641603</v>
      </c>
      <c r="H65" s="348"/>
      <c r="I65" s="348"/>
      <c r="J65" s="348"/>
    </row>
    <row r="66" spans="1:10">
      <c r="A66" s="116" t="s">
        <v>87</v>
      </c>
      <c r="B66" s="449">
        <v>13438</v>
      </c>
      <c r="C66" s="449">
        <v>8316</v>
      </c>
      <c r="D66" s="351">
        <f t="shared" si="10"/>
        <v>61.5921115921116</v>
      </c>
      <c r="E66" s="449">
        <v>13438</v>
      </c>
      <c r="F66" s="449">
        <v>8316</v>
      </c>
      <c r="G66" s="351">
        <f t="shared" si="11"/>
        <v>61.5921115921116</v>
      </c>
      <c r="H66" s="348"/>
      <c r="I66" s="348"/>
      <c r="J66" s="348"/>
    </row>
    <row r="67" spans="1:10">
      <c r="A67" s="361" t="s">
        <v>90</v>
      </c>
      <c r="B67" s="365">
        <v>231673</v>
      </c>
      <c r="C67" s="365">
        <v>193883</v>
      </c>
      <c r="D67" s="450">
        <f t="shared" si="10"/>
        <v>19.491136407008348</v>
      </c>
      <c r="E67" s="365">
        <v>164848</v>
      </c>
      <c r="F67" s="365">
        <v>132057</v>
      </c>
      <c r="G67" s="450">
        <f t="shared" si="11"/>
        <v>24.830944213483576</v>
      </c>
      <c r="H67" s="348"/>
      <c r="I67" s="348"/>
      <c r="J67" s="348"/>
    </row>
    <row r="68" spans="1:10">
      <c r="A68" s="361" t="s">
        <v>91</v>
      </c>
      <c r="B68" s="365">
        <v>353380</v>
      </c>
      <c r="C68" s="365">
        <v>281999</v>
      </c>
      <c r="D68" s="450">
        <f t="shared" si="10"/>
        <v>25.312501108159967</v>
      </c>
      <c r="E68" s="365">
        <v>275064</v>
      </c>
      <c r="F68" s="365">
        <v>208301</v>
      </c>
      <c r="G68" s="450">
        <f t="shared" si="11"/>
        <v>32.051214348466871</v>
      </c>
      <c r="H68" s="348"/>
      <c r="I68" s="348"/>
      <c r="J68" s="348"/>
    </row>
    <row r="69" spans="1:10">
      <c r="A69" s="361" t="s">
        <v>92</v>
      </c>
      <c r="B69" s="365">
        <v>1894</v>
      </c>
      <c r="C69" s="365">
        <v>1496</v>
      </c>
      <c r="D69" s="450">
        <f t="shared" si="10"/>
        <v>26.604278074866315</v>
      </c>
      <c r="E69" s="366">
        <v>116</v>
      </c>
      <c r="F69" s="366">
        <v>146</v>
      </c>
      <c r="G69" s="450">
        <f t="shared" si="11"/>
        <v>-20.547945205479458</v>
      </c>
      <c r="H69" s="348"/>
      <c r="I69" s="348"/>
      <c r="J69" s="348"/>
    </row>
    <row r="70" spans="1:10">
      <c r="A70" s="361" t="s">
        <v>93</v>
      </c>
      <c r="B70" s="365">
        <v>355274</v>
      </c>
      <c r="C70" s="365">
        <v>283495</v>
      </c>
      <c r="D70" s="450">
        <f t="shared" si="10"/>
        <v>25.319317801019416</v>
      </c>
      <c r="E70" s="365">
        <v>275180</v>
      </c>
      <c r="F70" s="365">
        <v>208447</v>
      </c>
      <c r="G70" s="450">
        <f t="shared" si="11"/>
        <v>32.014372958114045</v>
      </c>
      <c r="H70" s="348"/>
      <c r="I70" s="348"/>
      <c r="J70" s="348"/>
    </row>
    <row r="71" spans="1:10">
      <c r="A71" s="361"/>
      <c r="B71" s="365"/>
      <c r="C71" s="365"/>
      <c r="D71" s="365"/>
      <c r="E71" s="365"/>
    </row>
    <row r="72" spans="1:10" ht="15">
      <c r="A72" s="339" t="s">
        <v>94</v>
      </c>
      <c r="B72" s="367" t="s">
        <v>1</v>
      </c>
      <c r="C72" s="368" t="s">
        <v>1</v>
      </c>
      <c r="D72" s="367" t="s">
        <v>1</v>
      </c>
      <c r="E72" s="368" t="s">
        <v>1</v>
      </c>
    </row>
    <row r="73" spans="1:10" ht="25.5">
      <c r="A73" s="250" t="s">
        <v>95</v>
      </c>
      <c r="B73" s="290" t="s">
        <v>5</v>
      </c>
      <c r="C73" s="290" t="s">
        <v>6</v>
      </c>
      <c r="D73" s="342" t="s">
        <v>7</v>
      </c>
      <c r="E73" s="117"/>
    </row>
    <row r="74" spans="1:10">
      <c r="A74" s="369"/>
      <c r="B74" s="369" t="s">
        <v>1</v>
      </c>
      <c r="C74" s="369"/>
      <c r="D74" s="370" t="s">
        <v>1</v>
      </c>
      <c r="E74" s="117"/>
    </row>
    <row r="75" spans="1:10">
      <c r="A75" s="250" t="s">
        <v>44</v>
      </c>
      <c r="B75" s="371">
        <v>28892</v>
      </c>
      <c r="C75" s="371">
        <v>33386</v>
      </c>
      <c r="D75" s="351">
        <f t="shared" ref="D75:D77" si="12">(B75/C75-1)*100</f>
        <v>-13.46073204337147</v>
      </c>
      <c r="E75" s="348"/>
      <c r="F75" s="348"/>
      <c r="G75" s="348"/>
    </row>
    <row r="76" spans="1:10">
      <c r="A76" s="250" t="s">
        <v>45</v>
      </c>
      <c r="B76" s="371">
        <v>30740</v>
      </c>
      <c r="C76" s="371">
        <v>26582</v>
      </c>
      <c r="D76" s="351">
        <f t="shared" si="12"/>
        <v>15.642163870288162</v>
      </c>
      <c r="E76" s="348"/>
      <c r="F76" s="348"/>
      <c r="G76" s="348"/>
    </row>
    <row r="77" spans="1:10">
      <c r="A77" s="252" t="s">
        <v>46</v>
      </c>
      <c r="B77" s="371">
        <v>343817</v>
      </c>
      <c r="C77" s="371">
        <v>98085</v>
      </c>
      <c r="D77" s="351">
        <f t="shared" si="12"/>
        <v>250.52964265687922</v>
      </c>
      <c r="E77" s="348"/>
      <c r="F77" s="348"/>
      <c r="G77" s="348"/>
    </row>
    <row r="78" spans="1:10">
      <c r="A78" s="252"/>
      <c r="B78" s="372"/>
      <c r="C78" s="372"/>
      <c r="D78" s="103"/>
      <c r="E78" s="348"/>
      <c r="F78" s="348"/>
      <c r="G78" s="348"/>
    </row>
    <row r="79" spans="1:10">
      <c r="A79" s="250" t="s">
        <v>47</v>
      </c>
      <c r="B79" s="371">
        <v>165605</v>
      </c>
      <c r="C79" s="371">
        <v>127226</v>
      </c>
      <c r="D79" s="351">
        <f t="shared" ref="D79:D81" si="13">(B79/C79-1)*100</f>
        <v>30.166003804253847</v>
      </c>
      <c r="E79" s="348"/>
      <c r="F79" s="348"/>
      <c r="G79" s="348"/>
    </row>
    <row r="80" spans="1:10">
      <c r="A80" s="250" t="s">
        <v>48</v>
      </c>
      <c r="B80" s="371">
        <v>152189</v>
      </c>
      <c r="C80" s="371">
        <v>135480</v>
      </c>
      <c r="D80" s="351">
        <f t="shared" si="13"/>
        <v>12.333185710067918</v>
      </c>
      <c r="E80" s="348"/>
      <c r="F80" s="348"/>
      <c r="G80" s="348"/>
    </row>
    <row r="81" spans="1:9">
      <c r="A81" s="250" t="s">
        <v>49</v>
      </c>
      <c r="B81" s="371">
        <v>122300</v>
      </c>
      <c r="C81" s="371">
        <v>50138</v>
      </c>
      <c r="D81" s="351">
        <f t="shared" si="13"/>
        <v>143.92676213650324</v>
      </c>
      <c r="E81" s="348"/>
      <c r="F81" s="348"/>
      <c r="G81" s="348"/>
    </row>
    <row r="82" spans="1:9">
      <c r="A82" s="117"/>
      <c r="B82" s="117"/>
      <c r="C82" s="117"/>
      <c r="D82" s="103"/>
      <c r="E82" s="348"/>
      <c r="F82" s="348"/>
      <c r="G82" s="348"/>
    </row>
    <row r="83" spans="1:9" s="99" customFormat="1" ht="12.75">
      <c r="A83" s="375" t="s">
        <v>812</v>
      </c>
      <c r="B83" s="371">
        <v>15684</v>
      </c>
      <c r="C83" s="504">
        <v>13193</v>
      </c>
      <c r="D83" s="373">
        <f t="shared" ref="D83" si="14">(B83/C83-1)*100</f>
        <v>18.881224891988179</v>
      </c>
      <c r="E83" s="348"/>
      <c r="F83" s="348"/>
      <c r="G83" s="348"/>
      <c r="I83" s="207"/>
    </row>
    <row r="84" spans="1:9">
      <c r="E84" s="348"/>
      <c r="F84" s="348"/>
      <c r="G84" s="348"/>
    </row>
    <row r="85" spans="1:9" customFormat="1" ht="13.5">
      <c r="A85" s="26"/>
      <c r="B85" s="26"/>
      <c r="C85" s="110"/>
      <c r="D85" s="118"/>
      <c r="E85" s="118"/>
      <c r="F85" s="118"/>
      <c r="G85" s="118"/>
      <c r="H85" s="118"/>
      <c r="I85" s="118"/>
    </row>
    <row r="88" spans="1:9" s="20" customFormat="1" ht="15">
      <c r="A88" s="28" t="s">
        <v>0</v>
      </c>
      <c r="B88" s="29"/>
      <c r="C88" s="30"/>
      <c r="D88" s="30"/>
      <c r="E88" s="30"/>
      <c r="F88" s="30"/>
      <c r="G88" s="31"/>
      <c r="H88" s="31"/>
      <c r="I88" s="31"/>
    </row>
  </sheetData>
  <mergeCells count="2">
    <mergeCell ref="B52:D52"/>
    <mergeCell ref="E52:G52"/>
  </mergeCells>
  <phoneticPr fontId="1"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workbookViewId="0">
      <pane xSplit="1" ySplit="4" topLeftCell="B5" activePane="bottomRight" state="frozen"/>
      <selection pane="topRight" activeCell="B1" sqref="B1"/>
      <selection pane="bottomLeft" activeCell="A4" sqref="A4"/>
      <selection pane="bottomRight" activeCell="A16" sqref="A16"/>
    </sheetView>
  </sheetViews>
  <sheetFormatPr defaultRowHeight="12.75"/>
  <cols>
    <col min="1" max="1" width="40.5" style="254" bestFit="1" customWidth="1"/>
    <col min="2" max="3" width="14.375" style="254" customWidth="1"/>
    <col min="4" max="4" width="13.875" style="254" bestFit="1" customWidth="1"/>
    <col min="5" max="16384" width="9" style="254"/>
  </cols>
  <sheetData>
    <row r="1" spans="1:7" s="40" customFormat="1" ht="26.25">
      <c r="A1" s="268" t="s">
        <v>538</v>
      </c>
      <c r="C1" s="376"/>
    </row>
    <row r="2" spans="1:7" s="40" customFormat="1">
      <c r="C2" s="376"/>
    </row>
    <row r="3" spans="1:7" ht="15">
      <c r="A3" s="377" t="s">
        <v>539</v>
      </c>
    </row>
    <row r="4" spans="1:7" ht="25.5">
      <c r="A4" s="378" t="s">
        <v>540</v>
      </c>
      <c r="B4" s="272" t="s">
        <v>541</v>
      </c>
      <c r="C4" s="272" t="s">
        <v>542</v>
      </c>
      <c r="D4" s="342" t="s">
        <v>543</v>
      </c>
    </row>
    <row r="5" spans="1:7" s="382" customFormat="1">
      <c r="A5" s="252" t="s">
        <v>295</v>
      </c>
      <c r="B5" s="379">
        <v>12315</v>
      </c>
      <c r="C5" s="379">
        <v>12522</v>
      </c>
      <c r="D5" s="380">
        <f t="shared" ref="D5:D11" si="0">(B5/C5-1)*100</f>
        <v>-1.6530905606133239</v>
      </c>
      <c r="E5" s="472"/>
      <c r="F5" s="472"/>
      <c r="G5" s="472"/>
    </row>
    <row r="6" spans="1:7" s="382" customFormat="1">
      <c r="A6" s="252" t="s">
        <v>500</v>
      </c>
      <c r="B6" s="379">
        <v>273778</v>
      </c>
      <c r="C6" s="379">
        <v>249223</v>
      </c>
      <c r="D6" s="380">
        <f t="shared" si="0"/>
        <v>9.8526219490175482</v>
      </c>
      <c r="E6" s="472"/>
      <c r="F6" s="472"/>
      <c r="G6" s="472"/>
    </row>
    <row r="7" spans="1:7" s="382" customFormat="1">
      <c r="A7" s="252" t="s">
        <v>501</v>
      </c>
      <c r="B7" s="379">
        <v>220515</v>
      </c>
      <c r="C7" s="379">
        <v>194386</v>
      </c>
      <c r="D7" s="380">
        <f t="shared" si="0"/>
        <v>13.441811653102587</v>
      </c>
      <c r="E7" s="472"/>
      <c r="F7" s="472"/>
      <c r="G7" s="472"/>
    </row>
    <row r="8" spans="1:7" s="382" customFormat="1">
      <c r="A8" s="382" t="s">
        <v>502</v>
      </c>
      <c r="B8" s="383">
        <f>B6-B7</f>
        <v>53263</v>
      </c>
      <c r="C8" s="383">
        <f>C6-C7</f>
        <v>54837</v>
      </c>
      <c r="D8" s="380">
        <f t="shared" si="0"/>
        <v>-2.8703247807137511</v>
      </c>
      <c r="E8" s="472"/>
      <c r="F8" s="472"/>
      <c r="G8" s="472"/>
    </row>
    <row r="9" spans="1:7" s="382" customFormat="1">
      <c r="A9" s="382" t="s">
        <v>503</v>
      </c>
      <c r="B9" s="384">
        <v>12448</v>
      </c>
      <c r="C9" s="384">
        <v>9631</v>
      </c>
      <c r="D9" s="385">
        <f t="shared" si="0"/>
        <v>29.249299138199557</v>
      </c>
      <c r="E9" s="472"/>
      <c r="F9" s="472"/>
      <c r="G9" s="472"/>
    </row>
    <row r="10" spans="1:7">
      <c r="A10" s="250" t="s">
        <v>504</v>
      </c>
      <c r="B10" s="250">
        <v>6.8</v>
      </c>
      <c r="C10" s="250">
        <v>6.3</v>
      </c>
      <c r="D10" s="386" t="s">
        <v>505</v>
      </c>
      <c r="E10" s="472"/>
      <c r="F10" s="472"/>
      <c r="G10" s="472"/>
    </row>
    <row r="11" spans="1:7">
      <c r="A11" s="250" t="s">
        <v>506</v>
      </c>
      <c r="B11" s="249">
        <v>8797</v>
      </c>
      <c r="C11" s="249">
        <v>9946</v>
      </c>
      <c r="D11" s="386">
        <f t="shared" si="0"/>
        <v>-11.552382867484411</v>
      </c>
      <c r="E11" s="472"/>
      <c r="F11" s="472"/>
      <c r="G11" s="472"/>
    </row>
    <row r="12" spans="1:7">
      <c r="A12" s="250" t="s">
        <v>507</v>
      </c>
      <c r="B12" s="250">
        <v>4.8</v>
      </c>
      <c r="C12" s="250">
        <v>6.5</v>
      </c>
      <c r="D12" s="386" t="s">
        <v>508</v>
      </c>
      <c r="E12" s="472"/>
      <c r="F12" s="472"/>
      <c r="G12" s="472"/>
    </row>
    <row r="13" spans="1:7">
      <c r="A13" s="250" t="s">
        <v>509</v>
      </c>
      <c r="B13" s="250">
        <v>95.9</v>
      </c>
      <c r="C13" s="250">
        <v>95.6</v>
      </c>
      <c r="D13" s="386" t="s">
        <v>510</v>
      </c>
      <c r="E13" s="472"/>
      <c r="F13" s="472"/>
      <c r="G13" s="472"/>
    </row>
    <row r="14" spans="1:7">
      <c r="A14" s="250" t="s">
        <v>511</v>
      </c>
      <c r="B14" s="250">
        <v>54.4</v>
      </c>
      <c r="C14" s="250">
        <v>56.7</v>
      </c>
      <c r="D14" s="386" t="s">
        <v>512</v>
      </c>
      <c r="E14" s="472"/>
      <c r="F14" s="472"/>
      <c r="G14" s="472"/>
    </row>
    <row r="15" spans="1:7">
      <c r="A15" s="250" t="s">
        <v>513</v>
      </c>
      <c r="B15" s="250">
        <v>41.5</v>
      </c>
      <c r="C15" s="250">
        <v>38.9</v>
      </c>
      <c r="D15" s="386" t="s">
        <v>514</v>
      </c>
      <c r="E15" s="472"/>
      <c r="F15" s="472"/>
      <c r="G15" s="472"/>
    </row>
    <row r="16" spans="1:7">
      <c r="E16" s="472"/>
      <c r="F16" s="472"/>
      <c r="G16" s="472"/>
    </row>
    <row r="17" spans="1:7" ht="15">
      <c r="A17" s="377" t="s">
        <v>515</v>
      </c>
      <c r="E17" s="472"/>
      <c r="F17" s="472"/>
      <c r="G17" s="472"/>
    </row>
    <row r="18" spans="1:7" ht="25.5">
      <c r="A18" s="378" t="s">
        <v>499</v>
      </c>
      <c r="B18" s="272" t="s">
        <v>323</v>
      </c>
      <c r="C18" s="272" t="s">
        <v>324</v>
      </c>
      <c r="D18" s="342" t="s">
        <v>7</v>
      </c>
      <c r="E18" s="472"/>
      <c r="F18" s="472"/>
      <c r="G18" s="472"/>
    </row>
    <row r="19" spans="1:7">
      <c r="A19" s="255" t="s">
        <v>516</v>
      </c>
      <c r="B19" s="371">
        <v>63439</v>
      </c>
      <c r="C19" s="371">
        <v>58029</v>
      </c>
      <c r="D19" s="246">
        <f t="shared" ref="D19:D21" si="1">(B19/C19-1)*100</f>
        <v>9.3229247445242969</v>
      </c>
      <c r="E19" s="472"/>
      <c r="F19" s="472"/>
      <c r="G19" s="472"/>
    </row>
    <row r="20" spans="1:7">
      <c r="A20" s="255" t="s">
        <v>517</v>
      </c>
      <c r="B20" s="371">
        <v>71439</v>
      </c>
      <c r="C20" s="371">
        <v>66029</v>
      </c>
      <c r="D20" s="246">
        <f t="shared" si="1"/>
        <v>8.1933695800330053</v>
      </c>
      <c r="E20" s="472"/>
      <c r="F20" s="472"/>
      <c r="G20" s="472"/>
    </row>
    <row r="21" spans="1:7">
      <c r="A21" s="255" t="s">
        <v>518</v>
      </c>
      <c r="B21" s="371">
        <v>26725</v>
      </c>
      <c r="C21" s="371">
        <v>24498</v>
      </c>
      <c r="D21" s="246">
        <f t="shared" si="1"/>
        <v>9.0905380031022887</v>
      </c>
      <c r="E21" s="472"/>
      <c r="F21" s="472"/>
      <c r="G21" s="472"/>
    </row>
    <row r="22" spans="1:7">
      <c r="A22" s="250" t="s">
        <v>519</v>
      </c>
      <c r="B22" s="250">
        <v>237.4</v>
      </c>
      <c r="C22" s="250">
        <v>236.9</v>
      </c>
      <c r="D22" s="386" t="s">
        <v>505</v>
      </c>
      <c r="E22" s="472"/>
      <c r="F22" s="472"/>
      <c r="G22" s="472"/>
    </row>
    <row r="23" spans="1:7">
      <c r="A23" s="250" t="s">
        <v>520</v>
      </c>
      <c r="B23" s="250">
        <v>267.3</v>
      </c>
      <c r="C23" s="250">
        <v>269.5</v>
      </c>
      <c r="D23" s="386" t="s">
        <v>521</v>
      </c>
      <c r="E23" s="472"/>
      <c r="F23" s="472"/>
      <c r="G23" s="472"/>
    </row>
    <row r="24" spans="1:7">
      <c r="A24" s="250" t="s">
        <v>522</v>
      </c>
      <c r="B24" s="249">
        <v>177908</v>
      </c>
      <c r="C24" s="249">
        <v>163641</v>
      </c>
      <c r="D24" s="386">
        <f t="shared" ref="D24" si="2">(B24/C24-1)*100</f>
        <v>8.7184751987582576</v>
      </c>
      <c r="E24" s="472"/>
      <c r="F24" s="472"/>
      <c r="G24" s="472"/>
    </row>
    <row r="25" spans="1:7">
      <c r="A25" s="250" t="s">
        <v>523</v>
      </c>
      <c r="B25" s="250">
        <v>19.2</v>
      </c>
      <c r="C25" s="250">
        <v>19.399999999999999</v>
      </c>
      <c r="D25" s="280" t="s">
        <v>524</v>
      </c>
      <c r="E25" s="472"/>
      <c r="F25" s="472"/>
      <c r="G25" s="472"/>
    </row>
    <row r="26" spans="1:7">
      <c r="A26" s="250" t="s">
        <v>525</v>
      </c>
      <c r="B26" s="249">
        <v>148501</v>
      </c>
      <c r="C26" s="249">
        <v>130984</v>
      </c>
      <c r="D26" s="386">
        <f t="shared" ref="D26" si="3">(B26/C26-1)*100</f>
        <v>13.373389116227941</v>
      </c>
      <c r="E26" s="472"/>
      <c r="F26" s="472"/>
      <c r="G26" s="472"/>
    </row>
    <row r="27" spans="1:7">
      <c r="A27" s="250" t="s">
        <v>526</v>
      </c>
      <c r="B27" s="250">
        <v>21.7</v>
      </c>
      <c r="C27" s="250">
        <v>21.1</v>
      </c>
      <c r="D27" s="280" t="s">
        <v>527</v>
      </c>
      <c r="E27" s="472"/>
      <c r="F27" s="472"/>
      <c r="G27" s="472"/>
    </row>
    <row r="28" spans="1:7">
      <c r="A28" s="254" t="s">
        <v>758</v>
      </c>
      <c r="B28" s="469">
        <v>1774</v>
      </c>
      <c r="C28" s="386">
        <v>319.7</v>
      </c>
      <c r="D28" s="246">
        <f t="shared" ref="D28" si="4">(B28/C28-1)*100</f>
        <v>454.89521426337188</v>
      </c>
      <c r="E28" s="472"/>
      <c r="F28" s="472"/>
      <c r="G28" s="472"/>
    </row>
    <row r="29" spans="1:7">
      <c r="A29" s="250" t="s">
        <v>528</v>
      </c>
      <c r="B29" s="249">
        <v>124554</v>
      </c>
      <c r="C29" s="249">
        <v>108501</v>
      </c>
      <c r="D29" s="387">
        <f>(B29/C29-1)*100</f>
        <v>14.795255343268732</v>
      </c>
      <c r="E29" s="472"/>
      <c r="F29" s="472"/>
      <c r="G29" s="472"/>
    </row>
    <row r="30" spans="1:7">
      <c r="A30" s="250" t="s">
        <v>529</v>
      </c>
      <c r="B30" s="470">
        <v>97.9</v>
      </c>
      <c r="C30" s="470">
        <v>99.4</v>
      </c>
      <c r="D30" s="280" t="s">
        <v>530</v>
      </c>
      <c r="E30" s="472"/>
      <c r="F30" s="472"/>
      <c r="G30" s="472"/>
    </row>
    <row r="31" spans="1:7">
      <c r="E31" s="472"/>
      <c r="F31" s="472"/>
      <c r="G31" s="472"/>
    </row>
    <row r="32" spans="1:7">
      <c r="A32" s="250"/>
      <c r="B32" s="309">
        <v>42735</v>
      </c>
      <c r="C32" s="309">
        <v>42369</v>
      </c>
      <c r="E32" s="472"/>
      <c r="F32" s="472"/>
      <c r="G32" s="472"/>
    </row>
    <row r="33" spans="1:9">
      <c r="A33" s="310" t="s">
        <v>531</v>
      </c>
      <c r="B33" s="310"/>
      <c r="C33" s="250"/>
      <c r="E33" s="472"/>
      <c r="F33" s="472"/>
      <c r="G33" s="472"/>
    </row>
    <row r="34" spans="1:9">
      <c r="A34" s="250" t="s">
        <v>532</v>
      </c>
      <c r="B34" s="249">
        <v>40571</v>
      </c>
      <c r="C34" s="249">
        <v>37367</v>
      </c>
      <c r="D34" s="246">
        <f t="shared" ref="D34:D36" si="5">(B34/C34-1)*100</f>
        <v>8.5744105761768488</v>
      </c>
      <c r="E34" s="472"/>
      <c r="F34" s="472"/>
      <c r="G34" s="472"/>
    </row>
    <row r="35" spans="1:9">
      <c r="A35" s="250" t="s">
        <v>533</v>
      </c>
      <c r="B35" s="249">
        <v>2804</v>
      </c>
      <c r="C35" s="249">
        <v>2284</v>
      </c>
      <c r="D35" s="246">
        <f t="shared" si="5"/>
        <v>22.767075306479857</v>
      </c>
      <c r="E35" s="472"/>
      <c r="F35" s="472"/>
      <c r="G35" s="472"/>
    </row>
    <row r="36" spans="1:9">
      <c r="A36" s="250" t="s">
        <v>534</v>
      </c>
      <c r="B36" s="249">
        <v>43375</v>
      </c>
      <c r="C36" s="249">
        <v>39651</v>
      </c>
      <c r="D36" s="246">
        <f t="shared" si="5"/>
        <v>9.3919447176616053</v>
      </c>
      <c r="E36" s="472"/>
      <c r="F36" s="472"/>
      <c r="G36" s="472"/>
    </row>
    <row r="37" spans="1:9" ht="14.25">
      <c r="A37" s="389" t="s">
        <v>1</v>
      </c>
      <c r="B37" s="390" t="s">
        <v>1</v>
      </c>
      <c r="C37" s="389" t="s">
        <v>1</v>
      </c>
      <c r="E37" s="472"/>
      <c r="F37" s="472"/>
      <c r="G37" s="472"/>
    </row>
    <row r="38" spans="1:9">
      <c r="A38" s="310" t="s">
        <v>535</v>
      </c>
      <c r="B38" s="310"/>
      <c r="C38" s="250"/>
      <c r="E38" s="472"/>
      <c r="F38" s="472"/>
      <c r="G38" s="472"/>
    </row>
    <row r="39" spans="1:9">
      <c r="A39" s="250" t="s">
        <v>536</v>
      </c>
      <c r="B39" s="249">
        <v>7658</v>
      </c>
      <c r="C39" s="249">
        <v>7538</v>
      </c>
      <c r="D39" s="246">
        <f t="shared" ref="D39:D40" si="6">(B39/C39-1)*100</f>
        <v>1.5919342000530579</v>
      </c>
      <c r="E39" s="472"/>
      <c r="F39" s="472"/>
      <c r="G39" s="472"/>
    </row>
    <row r="40" spans="1:9">
      <c r="A40" s="250" t="s">
        <v>537</v>
      </c>
      <c r="B40" s="249">
        <v>141369</v>
      </c>
      <c r="C40" s="249">
        <v>74543</v>
      </c>
      <c r="D40" s="246">
        <f t="shared" si="6"/>
        <v>89.647585957098585</v>
      </c>
      <c r="E40" s="472"/>
      <c r="F40" s="472"/>
      <c r="G40" s="472"/>
    </row>
    <row r="41" spans="1:9" ht="15">
      <c r="A41" s="377"/>
    </row>
    <row r="42" spans="1:9" ht="15">
      <c r="A42" s="377"/>
    </row>
    <row r="43" spans="1:9" ht="15">
      <c r="A43" s="377"/>
    </row>
    <row r="44" spans="1:9" s="20" customFormat="1" ht="15">
      <c r="A44" s="28" t="s">
        <v>0</v>
      </c>
      <c r="B44" s="29"/>
      <c r="C44" s="30"/>
      <c r="D44" s="30"/>
      <c r="E44" s="30"/>
      <c r="F44" s="30"/>
      <c r="G44" s="31"/>
      <c r="H44" s="31"/>
      <c r="I44" s="31"/>
    </row>
  </sheetData>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workbookViewId="0">
      <pane xSplit="1" ySplit="4" topLeftCell="B5" activePane="bottomRight" state="frozen"/>
      <selection pane="topRight" activeCell="B1" sqref="B1"/>
      <selection pane="bottomLeft" activeCell="A4" sqref="A4"/>
      <selection pane="bottomRight" activeCell="E14" sqref="E14"/>
    </sheetView>
  </sheetViews>
  <sheetFormatPr defaultRowHeight="12.75"/>
  <cols>
    <col min="1" max="1" width="40.5" style="26" bestFit="1" customWidth="1"/>
    <col min="2" max="3" width="14.375" style="26" customWidth="1"/>
    <col min="4" max="4" width="12.625" style="41" customWidth="1"/>
    <col min="5" max="5" width="10.5" style="26" customWidth="1"/>
    <col min="6" max="6" width="10.125" style="26" customWidth="1"/>
    <col min="7" max="16384" width="9" style="26"/>
  </cols>
  <sheetData>
    <row r="1" spans="1:6" s="38" customFormat="1" ht="25.5">
      <c r="A1" s="235" t="s">
        <v>292</v>
      </c>
      <c r="B1" s="40"/>
      <c r="C1" s="39"/>
      <c r="D1" s="433"/>
    </row>
    <row r="2" spans="1:6" s="38" customFormat="1">
      <c r="A2" s="475"/>
      <c r="B2" s="40"/>
      <c r="C2" s="39"/>
      <c r="D2" s="433"/>
    </row>
    <row r="3" spans="1:6" s="254" customFormat="1" ht="15">
      <c r="A3" s="377" t="s">
        <v>591</v>
      </c>
      <c r="D3" s="244"/>
    </row>
    <row r="4" spans="1:6" ht="25.5">
      <c r="A4" s="404" t="s">
        <v>540</v>
      </c>
      <c r="B4" s="405" t="s">
        <v>541</v>
      </c>
      <c r="C4" s="405" t="s">
        <v>542</v>
      </c>
      <c r="D4" s="429" t="s">
        <v>543</v>
      </c>
    </row>
    <row r="5" spans="1:6" s="110" customFormat="1">
      <c r="A5" s="252" t="s">
        <v>295</v>
      </c>
      <c r="B5" s="474">
        <v>22156</v>
      </c>
      <c r="C5" s="474">
        <v>21382</v>
      </c>
      <c r="D5" s="430">
        <f t="shared" ref="D5:D8" si="0">(B5/C5-1)*100</f>
        <v>3.6198671780001801</v>
      </c>
      <c r="E5" s="472"/>
      <c r="F5" s="472"/>
    </row>
    <row r="6" spans="1:6" s="110" customFormat="1">
      <c r="A6" s="252" t="s">
        <v>500</v>
      </c>
      <c r="B6" s="379">
        <v>2955552</v>
      </c>
      <c r="C6" s="379">
        <v>2511811</v>
      </c>
      <c r="D6" s="430">
        <f t="shared" si="0"/>
        <v>17.666177909086311</v>
      </c>
      <c r="E6" s="472"/>
      <c r="F6" s="472"/>
    </row>
    <row r="7" spans="1:6" s="110" customFormat="1">
      <c r="A7" s="252" t="s">
        <v>501</v>
      </c>
      <c r="B7" s="379">
        <v>2754930</v>
      </c>
      <c r="C7" s="379">
        <v>2351453</v>
      </c>
      <c r="D7" s="430">
        <f t="shared" si="0"/>
        <v>17.158624901284437</v>
      </c>
      <c r="E7" s="472"/>
      <c r="F7" s="472"/>
    </row>
    <row r="8" spans="1:6">
      <c r="A8" s="382" t="s">
        <v>502</v>
      </c>
      <c r="B8" s="383">
        <f>B6-B7</f>
        <v>200622</v>
      </c>
      <c r="C8" s="383">
        <f>C6-C7</f>
        <v>160358</v>
      </c>
      <c r="D8" s="430">
        <f t="shared" si="0"/>
        <v>25.108819017448457</v>
      </c>
      <c r="E8" s="472"/>
      <c r="F8" s="472"/>
    </row>
    <row r="9" spans="1:6">
      <c r="A9" s="382"/>
      <c r="B9" s="383"/>
      <c r="C9" s="383"/>
      <c r="D9" s="430"/>
      <c r="E9" s="472"/>
      <c r="F9" s="472"/>
    </row>
    <row r="10" spans="1:6" ht="13.5">
      <c r="A10" s="425" t="s">
        <v>764</v>
      </c>
      <c r="B10" s="382"/>
      <c r="C10" s="382"/>
      <c r="D10" s="257"/>
      <c r="E10" s="472"/>
      <c r="F10" s="472"/>
    </row>
    <row r="11" spans="1:6">
      <c r="A11" s="252" t="s">
        <v>763</v>
      </c>
      <c r="B11" s="379">
        <v>22599</v>
      </c>
      <c r="C11" s="379">
        <v>21865</v>
      </c>
      <c r="D11" s="430">
        <f t="shared" ref="D11" si="1">(B11/C11-1)*100</f>
        <v>3.356963183169448</v>
      </c>
      <c r="E11" s="472"/>
      <c r="F11" s="472"/>
    </row>
    <row r="12" spans="1:6">
      <c r="A12" s="252" t="s">
        <v>557</v>
      </c>
      <c r="B12" s="384">
        <v>76411</v>
      </c>
      <c r="C12" s="384">
        <v>68461</v>
      </c>
      <c r="D12" s="430">
        <f t="shared" ref="D12:D19" si="2">(B12/C12-1)*100</f>
        <v>11.612450884445158</v>
      </c>
      <c r="E12" s="472"/>
      <c r="F12" s="472"/>
    </row>
    <row r="13" spans="1:6" ht="25.5">
      <c r="A13" s="252" t="s">
        <v>558</v>
      </c>
      <c r="B13" s="178">
        <v>2.6</v>
      </c>
      <c r="C13" s="252">
        <v>2.62</v>
      </c>
      <c r="D13" s="434" t="s">
        <v>592</v>
      </c>
      <c r="E13" s="472"/>
      <c r="F13" s="472"/>
    </row>
    <row r="14" spans="1:6" ht="25.5">
      <c r="A14" s="252" t="s">
        <v>593</v>
      </c>
      <c r="B14" s="382">
        <v>2.75</v>
      </c>
      <c r="C14" s="252">
        <v>2.81</v>
      </c>
      <c r="D14" s="434" t="s">
        <v>594</v>
      </c>
      <c r="E14" s="472"/>
      <c r="F14" s="472"/>
    </row>
    <row r="15" spans="1:6">
      <c r="A15" s="252" t="s">
        <v>595</v>
      </c>
      <c r="B15" s="476">
        <v>31304</v>
      </c>
      <c r="C15" s="476">
        <f>96163-68461</f>
        <v>27702</v>
      </c>
      <c r="D15" s="430">
        <f t="shared" ref="D15" si="3">(B15/C15-1)*100</f>
        <v>13.002671287271683</v>
      </c>
      <c r="E15" s="472"/>
      <c r="F15" s="472"/>
    </row>
    <row r="16" spans="1:6">
      <c r="A16" s="252" t="s">
        <v>559</v>
      </c>
      <c r="B16" s="408">
        <f>B15/(B12+B15)</f>
        <v>0.29061876247504992</v>
      </c>
      <c r="C16" s="408">
        <f>C15/(C12+C15)</f>
        <v>0.28807337541466055</v>
      </c>
      <c r="D16" s="430" t="s">
        <v>291</v>
      </c>
      <c r="E16" s="472"/>
      <c r="F16" s="472"/>
    </row>
    <row r="17" spans="1:8" ht="25.5">
      <c r="A17" s="252" t="s">
        <v>560</v>
      </c>
      <c r="B17" s="382">
        <v>25.97</v>
      </c>
      <c r="C17" s="252">
        <v>31.31</v>
      </c>
      <c r="D17" s="430" t="s">
        <v>765</v>
      </c>
      <c r="E17" s="472"/>
      <c r="F17" s="472"/>
    </row>
    <row r="18" spans="1:8">
      <c r="A18" s="252" t="s">
        <v>561</v>
      </c>
      <c r="B18" s="384">
        <v>1921835</v>
      </c>
      <c r="C18" s="409">
        <v>1733921</v>
      </c>
      <c r="D18" s="430">
        <f t="shared" si="2"/>
        <v>10.837517972272103</v>
      </c>
      <c r="E18" s="472"/>
      <c r="F18" s="472"/>
    </row>
    <row r="19" spans="1:8">
      <c r="A19" s="252" t="s">
        <v>562</v>
      </c>
      <c r="B19" s="384">
        <v>1475801</v>
      </c>
      <c r="C19" s="409">
        <v>1216138</v>
      </c>
      <c r="D19" s="430">
        <f t="shared" si="2"/>
        <v>21.351442023849266</v>
      </c>
      <c r="E19" s="472"/>
      <c r="F19" s="472"/>
    </row>
    <row r="20" spans="1:8" ht="25.5">
      <c r="A20" s="252" t="s">
        <v>563</v>
      </c>
      <c r="B20" s="410">
        <v>8.36</v>
      </c>
      <c r="C20" s="411">
        <v>9.0299999999999994</v>
      </c>
      <c r="D20" s="431" t="s">
        <v>766</v>
      </c>
      <c r="E20" s="472"/>
      <c r="F20" s="472"/>
    </row>
    <row r="21" spans="1:8" ht="25.5">
      <c r="A21" s="252" t="s">
        <v>564</v>
      </c>
      <c r="B21" s="382">
        <v>11.51</v>
      </c>
      <c r="C21" s="252">
        <v>10.94</v>
      </c>
      <c r="D21" s="430" t="s">
        <v>767</v>
      </c>
      <c r="E21" s="472"/>
      <c r="F21" s="472"/>
    </row>
    <row r="22" spans="1:8" ht="25.5">
      <c r="A22" s="252" t="s">
        <v>565</v>
      </c>
      <c r="B22" s="382">
        <v>1.74</v>
      </c>
      <c r="C22" s="252">
        <v>1.45</v>
      </c>
      <c r="D22" s="430" t="s">
        <v>768</v>
      </c>
      <c r="E22" s="472"/>
      <c r="F22" s="472"/>
    </row>
    <row r="23" spans="1:8" ht="25.5">
      <c r="A23" s="252" t="s">
        <v>566</v>
      </c>
      <c r="B23" s="382">
        <v>155.37</v>
      </c>
      <c r="C23" s="252">
        <v>165.86</v>
      </c>
      <c r="D23" s="430" t="s">
        <v>769</v>
      </c>
      <c r="E23" s="472"/>
      <c r="F23" s="472"/>
    </row>
    <row r="24" spans="1:8">
      <c r="A24" s="382"/>
      <c r="B24" s="382"/>
      <c r="C24" s="382"/>
      <c r="D24" s="257"/>
      <c r="E24" s="472"/>
      <c r="F24" s="472"/>
    </row>
    <row r="25" spans="1:8" ht="25.5">
      <c r="A25" s="404" t="s">
        <v>499</v>
      </c>
      <c r="B25" s="405" t="s">
        <v>323</v>
      </c>
      <c r="C25" s="405" t="s">
        <v>324</v>
      </c>
      <c r="D25" s="257" t="s">
        <v>7</v>
      </c>
      <c r="E25" s="472"/>
      <c r="F25" s="472"/>
    </row>
    <row r="26" spans="1:8" s="103" customFormat="1">
      <c r="A26" s="413" t="s">
        <v>596</v>
      </c>
      <c r="B26" s="412">
        <v>4047</v>
      </c>
      <c r="C26" s="412">
        <v>3177</v>
      </c>
      <c r="D26" s="430">
        <f t="shared" ref="D26:D30" si="4">(B26/C26-1)*100</f>
        <v>27.384324834749773</v>
      </c>
      <c r="E26" s="472"/>
      <c r="F26" s="472"/>
      <c r="G26" s="477"/>
      <c r="H26" s="477"/>
    </row>
    <row r="27" spans="1:8" s="103" customFormat="1">
      <c r="A27" s="413" t="s">
        <v>588</v>
      </c>
      <c r="B27" s="412">
        <v>797600</v>
      </c>
      <c r="C27" s="412">
        <v>667448</v>
      </c>
      <c r="D27" s="430">
        <f t="shared" si="4"/>
        <v>19.499946063213926</v>
      </c>
      <c r="E27" s="472"/>
      <c r="F27" s="472"/>
    </row>
    <row r="28" spans="1:8" s="103" customFormat="1">
      <c r="A28" s="413" t="s">
        <v>589</v>
      </c>
      <c r="B28" s="412">
        <v>291300</v>
      </c>
      <c r="C28" s="412">
        <v>205141</v>
      </c>
      <c r="D28" s="430">
        <f t="shared" si="4"/>
        <v>41.999892756689292</v>
      </c>
      <c r="E28" s="472"/>
      <c r="F28" s="472"/>
    </row>
    <row r="29" spans="1:8" s="103" customFormat="1">
      <c r="A29" s="413" t="s">
        <v>590</v>
      </c>
      <c r="B29" s="412">
        <v>1121100</v>
      </c>
      <c r="C29" s="412">
        <v>806900</v>
      </c>
      <c r="D29" s="430">
        <f t="shared" si="4"/>
        <v>38.939149832693019</v>
      </c>
      <c r="E29" s="472"/>
      <c r="F29" s="472"/>
    </row>
    <row r="30" spans="1:8" s="103" customFormat="1">
      <c r="A30" s="413" t="s">
        <v>597</v>
      </c>
      <c r="B30" s="412">
        <v>9315</v>
      </c>
      <c r="C30" s="412">
        <f>B30/2.472</f>
        <v>3768.2038834951459</v>
      </c>
      <c r="D30" s="430">
        <f t="shared" si="4"/>
        <v>147.19999999999999</v>
      </c>
      <c r="E30" s="472"/>
      <c r="F30" s="472"/>
    </row>
    <row r="31" spans="1:8" s="103" customFormat="1">
      <c r="A31" s="413"/>
      <c r="B31" s="403"/>
      <c r="C31" s="403"/>
      <c r="D31" s="257"/>
      <c r="E31" s="472"/>
      <c r="F31" s="472"/>
    </row>
    <row r="32" spans="1:8" s="23" customFormat="1" ht="14.25">
      <c r="A32" s="382"/>
      <c r="B32" s="382"/>
      <c r="C32" s="382"/>
      <c r="D32" s="257"/>
      <c r="E32" s="472"/>
      <c r="F32" s="472"/>
      <c r="G32" s="110"/>
      <c r="H32" s="110"/>
    </row>
    <row r="33" spans="1:8" ht="15">
      <c r="A33" s="406" t="s">
        <v>567</v>
      </c>
      <c r="B33" s="382"/>
      <c r="C33" s="382"/>
      <c r="D33" s="257"/>
      <c r="E33" s="472"/>
      <c r="F33" s="472"/>
    </row>
    <row r="34" spans="1:8" ht="15">
      <c r="A34" s="406" t="s">
        <v>568</v>
      </c>
      <c r="B34" s="382"/>
      <c r="C34" s="382"/>
      <c r="D34" s="257"/>
      <c r="E34" s="472"/>
      <c r="F34" s="472"/>
    </row>
    <row r="35" spans="1:8" ht="25.5">
      <c r="A35" s="404" t="s">
        <v>499</v>
      </c>
      <c r="B35" s="405" t="s">
        <v>323</v>
      </c>
      <c r="C35" s="405" t="s">
        <v>324</v>
      </c>
      <c r="D35" s="257" t="s">
        <v>7</v>
      </c>
      <c r="E35" s="472"/>
      <c r="F35" s="472"/>
    </row>
    <row r="36" spans="1:8">
      <c r="A36" s="252" t="s">
        <v>295</v>
      </c>
      <c r="B36" s="379">
        <v>2215</v>
      </c>
      <c r="C36" s="379">
        <v>2478</v>
      </c>
      <c r="D36" s="430">
        <f t="shared" ref="D36:D40" si="5">(B36/C36-1)*100</f>
        <v>-10.613397901533494</v>
      </c>
      <c r="E36" s="472"/>
      <c r="F36" s="472"/>
    </row>
    <row r="37" spans="1:8">
      <c r="A37" s="252" t="s">
        <v>500</v>
      </c>
      <c r="B37" s="379">
        <v>91079</v>
      </c>
      <c r="C37" s="379">
        <v>93753</v>
      </c>
      <c r="D37" s="430">
        <f t="shared" si="5"/>
        <v>-2.8521753970539576</v>
      </c>
      <c r="E37" s="472"/>
      <c r="F37" s="472"/>
    </row>
    <row r="38" spans="1:8">
      <c r="A38" s="252" t="s">
        <v>501</v>
      </c>
      <c r="B38" s="379">
        <v>65430</v>
      </c>
      <c r="C38" s="379">
        <v>70198</v>
      </c>
      <c r="D38" s="430">
        <f t="shared" si="5"/>
        <v>-6.7922163024587645</v>
      </c>
      <c r="E38" s="472"/>
      <c r="F38" s="472"/>
    </row>
    <row r="39" spans="1:8">
      <c r="A39" s="382" t="s">
        <v>502</v>
      </c>
      <c r="B39" s="383">
        <f>B37-B38</f>
        <v>25649</v>
      </c>
      <c r="C39" s="414">
        <f>C37-C38</f>
        <v>23555</v>
      </c>
      <c r="D39" s="430">
        <f t="shared" si="5"/>
        <v>8.8898323073657295</v>
      </c>
      <c r="E39" s="472"/>
      <c r="F39" s="472"/>
    </row>
    <row r="40" spans="1:8">
      <c r="A40" s="382" t="s">
        <v>569</v>
      </c>
      <c r="B40" s="384">
        <v>1008</v>
      </c>
      <c r="C40" s="415">
        <f>B40/(1+D40/100)</f>
        <v>422.81879194630864</v>
      </c>
      <c r="D40" s="257">
        <v>138.4</v>
      </c>
      <c r="E40" s="472"/>
      <c r="F40" s="472"/>
      <c r="G40" s="477"/>
      <c r="H40" s="477"/>
    </row>
    <row r="41" spans="1:8">
      <c r="A41" s="382"/>
      <c r="B41" s="382"/>
      <c r="C41" s="382"/>
      <c r="D41" s="257"/>
      <c r="E41" s="472"/>
      <c r="F41" s="472"/>
    </row>
    <row r="42" spans="1:8">
      <c r="A42" s="382"/>
      <c r="B42" s="382"/>
      <c r="C42" s="382"/>
      <c r="D42" s="257"/>
      <c r="E42" s="472"/>
      <c r="F42" s="472"/>
    </row>
    <row r="43" spans="1:8" ht="15">
      <c r="A43" s="406" t="s">
        <v>570</v>
      </c>
      <c r="B43" s="382"/>
      <c r="C43" s="382"/>
      <c r="D43" s="257"/>
      <c r="E43" s="472"/>
      <c r="F43" s="472"/>
    </row>
    <row r="44" spans="1:8" ht="25.5">
      <c r="A44" s="404" t="s">
        <v>499</v>
      </c>
      <c r="B44" s="405" t="s">
        <v>323</v>
      </c>
      <c r="C44" s="405" t="s">
        <v>324</v>
      </c>
      <c r="D44" s="257" t="s">
        <v>7</v>
      </c>
      <c r="E44" s="472"/>
      <c r="F44" s="472"/>
    </row>
    <row r="45" spans="1:8">
      <c r="A45" s="252" t="s">
        <v>295</v>
      </c>
      <c r="B45" s="379">
        <v>2322</v>
      </c>
      <c r="C45" s="379">
        <v>2888</v>
      </c>
      <c r="D45" s="430">
        <f t="shared" ref="D45:D68" si="6">(B45/C45-1)*100</f>
        <v>-19.5983379501385</v>
      </c>
      <c r="E45" s="472"/>
      <c r="F45" s="472"/>
    </row>
    <row r="46" spans="1:8">
      <c r="A46" s="252" t="s">
        <v>500</v>
      </c>
      <c r="B46" s="379">
        <v>27216</v>
      </c>
      <c r="C46" s="379">
        <v>32526</v>
      </c>
      <c r="D46" s="430">
        <f t="shared" si="6"/>
        <v>-16.325401217487546</v>
      </c>
      <c r="E46" s="472"/>
      <c r="F46" s="472"/>
    </row>
    <row r="47" spans="1:8">
      <c r="A47" s="252" t="s">
        <v>501</v>
      </c>
      <c r="B47" s="379">
        <v>8312</v>
      </c>
      <c r="C47" s="379">
        <v>17943</v>
      </c>
      <c r="D47" s="430">
        <f t="shared" si="6"/>
        <v>-53.675528061082311</v>
      </c>
      <c r="E47" s="472"/>
      <c r="F47" s="472"/>
    </row>
    <row r="48" spans="1:8">
      <c r="A48" s="382" t="s">
        <v>502</v>
      </c>
      <c r="B48" s="383">
        <f>B46-B47</f>
        <v>18904</v>
      </c>
      <c r="C48" s="383">
        <f>C46-C47</f>
        <v>14583</v>
      </c>
      <c r="D48" s="430">
        <f t="shared" si="6"/>
        <v>29.630391551806888</v>
      </c>
      <c r="E48" s="472"/>
      <c r="F48" s="472"/>
    </row>
    <row r="49" spans="1:8">
      <c r="A49" s="382"/>
      <c r="B49" s="383"/>
      <c r="C49" s="383"/>
      <c r="D49" s="430"/>
      <c r="E49" s="472"/>
      <c r="F49" s="472"/>
    </row>
    <row r="50" spans="1:8">
      <c r="A50" s="382"/>
      <c r="B50" s="383"/>
      <c r="C50" s="383"/>
      <c r="D50" s="430"/>
      <c r="E50" s="472"/>
      <c r="F50" s="472"/>
    </row>
    <row r="51" spans="1:8">
      <c r="A51" s="416" t="s">
        <v>571</v>
      </c>
      <c r="B51" s="382"/>
      <c r="C51" s="382"/>
      <c r="D51" s="430"/>
      <c r="E51" s="472"/>
      <c r="F51" s="472"/>
    </row>
    <row r="52" spans="1:8">
      <c r="A52" s="417" t="s">
        <v>572</v>
      </c>
      <c r="B52" s="418">
        <v>42735</v>
      </c>
      <c r="C52" s="418">
        <v>42369</v>
      </c>
      <c r="D52" s="430"/>
      <c r="E52" s="472"/>
      <c r="F52" s="472"/>
    </row>
    <row r="53" spans="1:8">
      <c r="A53" s="417" t="s">
        <v>573</v>
      </c>
      <c r="B53" s="252"/>
      <c r="C53" s="252"/>
      <c r="D53" s="430"/>
      <c r="E53" s="472"/>
      <c r="F53" s="472"/>
    </row>
    <row r="54" spans="1:8">
      <c r="A54" s="252" t="s">
        <v>574</v>
      </c>
      <c r="B54" s="409">
        <v>30129</v>
      </c>
      <c r="C54" s="409">
        <v>66688</v>
      </c>
      <c r="D54" s="430">
        <f t="shared" si="6"/>
        <v>-54.820957293666027</v>
      </c>
      <c r="E54" s="472"/>
      <c r="F54" s="472"/>
    </row>
    <row r="55" spans="1:8">
      <c r="A55" s="252" t="s">
        <v>575</v>
      </c>
      <c r="B55" s="409">
        <v>48824</v>
      </c>
      <c r="C55" s="409">
        <v>33717</v>
      </c>
      <c r="D55" s="430">
        <f t="shared" si="6"/>
        <v>44.805291099445377</v>
      </c>
      <c r="E55" s="472"/>
      <c r="F55" s="472"/>
    </row>
    <row r="56" spans="1:8">
      <c r="A56" s="252" t="s">
        <v>576</v>
      </c>
      <c r="B56" s="409">
        <v>62358</v>
      </c>
      <c r="C56" s="409">
        <v>71393</v>
      </c>
      <c r="D56" s="430">
        <f t="shared" si="6"/>
        <v>-12.6553023405656</v>
      </c>
      <c r="E56" s="472"/>
      <c r="F56" s="472"/>
    </row>
    <row r="57" spans="1:8">
      <c r="A57" s="252" t="s">
        <v>577</v>
      </c>
      <c r="B57" s="409">
        <v>141311</v>
      </c>
      <c r="C57" s="409">
        <v>171798</v>
      </c>
      <c r="D57" s="430">
        <f t="shared" si="6"/>
        <v>-17.745841045879462</v>
      </c>
      <c r="E57" s="472"/>
      <c r="F57" s="472"/>
    </row>
    <row r="58" spans="1:8" s="20" customFormat="1" ht="15">
      <c r="A58" s="419" t="s">
        <v>1</v>
      </c>
      <c r="B58" s="419" t="s">
        <v>1</v>
      </c>
      <c r="C58" s="419" t="s">
        <v>1</v>
      </c>
      <c r="D58" s="430"/>
      <c r="E58" s="472"/>
      <c r="F58" s="472"/>
      <c r="G58" s="26"/>
      <c r="H58" s="44"/>
    </row>
    <row r="59" spans="1:8">
      <c r="A59" s="417" t="s">
        <v>578</v>
      </c>
      <c r="B59" s="252"/>
      <c r="C59" s="252"/>
      <c r="D59" s="430"/>
      <c r="E59" s="472"/>
      <c r="F59" s="472"/>
    </row>
    <row r="60" spans="1:8">
      <c r="A60" s="252" t="s">
        <v>579</v>
      </c>
      <c r="B60" s="409">
        <v>18257</v>
      </c>
      <c r="C60" s="409">
        <v>29370</v>
      </c>
      <c r="D60" s="430">
        <f t="shared" si="6"/>
        <v>-37.837929860401772</v>
      </c>
      <c r="E60" s="472"/>
      <c r="F60" s="472"/>
    </row>
    <row r="61" spans="1:8">
      <c r="A61" s="252" t="s">
        <v>580</v>
      </c>
      <c r="B61" s="409">
        <v>27163</v>
      </c>
      <c r="C61" s="409">
        <v>46611</v>
      </c>
      <c r="D61" s="430">
        <f t="shared" si="6"/>
        <v>-41.724056553174137</v>
      </c>
      <c r="E61" s="472"/>
      <c r="F61" s="472"/>
    </row>
    <row r="62" spans="1:8">
      <c r="A62" s="252" t="s">
        <v>581</v>
      </c>
      <c r="B62" s="409">
        <v>86334</v>
      </c>
      <c r="C62" s="409">
        <v>67008</v>
      </c>
      <c r="D62" s="430">
        <f t="shared" si="6"/>
        <v>28.841332378223505</v>
      </c>
      <c r="E62" s="472"/>
      <c r="F62" s="472"/>
    </row>
    <row r="63" spans="1:8">
      <c r="A63" s="252" t="s">
        <v>582</v>
      </c>
      <c r="B63" s="409">
        <v>13061</v>
      </c>
      <c r="C63" s="409">
        <v>19087</v>
      </c>
      <c r="D63" s="430">
        <f t="shared" si="6"/>
        <v>-31.571226489233506</v>
      </c>
      <c r="E63" s="472"/>
      <c r="F63" s="472"/>
    </row>
    <row r="64" spans="1:8">
      <c r="A64" s="252" t="s">
        <v>583</v>
      </c>
      <c r="B64" s="409">
        <v>144815</v>
      </c>
      <c r="C64" s="409">
        <v>162076</v>
      </c>
      <c r="D64" s="430">
        <f t="shared" si="6"/>
        <v>-10.649942002517342</v>
      </c>
      <c r="E64" s="472"/>
      <c r="F64" s="472"/>
    </row>
    <row r="65" spans="1:8">
      <c r="A65" s="419" t="s">
        <v>1</v>
      </c>
      <c r="B65" s="419" t="s">
        <v>1</v>
      </c>
      <c r="C65" s="419" t="s">
        <v>1</v>
      </c>
      <c r="D65" s="430"/>
      <c r="E65" s="472"/>
      <c r="F65" s="472"/>
    </row>
    <row r="66" spans="1:8">
      <c r="A66" s="417" t="s">
        <v>584</v>
      </c>
      <c r="B66" s="409">
        <v>391095</v>
      </c>
      <c r="C66" s="409">
        <v>224561</v>
      </c>
      <c r="D66" s="430">
        <f t="shared" si="6"/>
        <v>74.159805130899841</v>
      </c>
      <c r="E66" s="472"/>
      <c r="F66" s="472"/>
    </row>
    <row r="67" spans="1:8">
      <c r="A67" s="419" t="s">
        <v>1</v>
      </c>
      <c r="B67" s="419" t="s">
        <v>1</v>
      </c>
      <c r="C67" s="419" t="s">
        <v>1</v>
      </c>
      <c r="D67" s="430"/>
      <c r="E67" s="472"/>
      <c r="F67" s="472"/>
    </row>
    <row r="68" spans="1:8">
      <c r="A68" s="252" t="s">
        <v>534</v>
      </c>
      <c r="B68" s="409">
        <v>677221</v>
      </c>
      <c r="C68" s="409">
        <v>558435</v>
      </c>
      <c r="D68" s="430">
        <f t="shared" si="6"/>
        <v>21.271231208645581</v>
      </c>
      <c r="E68" s="472"/>
      <c r="F68" s="472"/>
    </row>
    <row r="69" spans="1:8">
      <c r="A69" s="420" t="s">
        <v>1</v>
      </c>
      <c r="B69" s="421" t="s">
        <v>1</v>
      </c>
      <c r="C69" s="420" t="s">
        <v>1</v>
      </c>
      <c r="D69" s="257"/>
      <c r="E69" s="472"/>
      <c r="F69" s="472"/>
    </row>
    <row r="70" spans="1:8">
      <c r="A70" s="422" t="s">
        <v>585</v>
      </c>
      <c r="B70" s="382">
        <v>5.25</v>
      </c>
      <c r="C70" s="407">
        <f>B70/(1+D70/100)</f>
        <v>3.7661406025824968</v>
      </c>
      <c r="D70" s="257">
        <v>39.4</v>
      </c>
      <c r="E70" s="472"/>
      <c r="F70" s="472"/>
      <c r="G70" s="477"/>
      <c r="H70" s="477"/>
    </row>
    <row r="71" spans="1:8">
      <c r="A71" s="382"/>
      <c r="B71" s="382"/>
      <c r="C71" s="382"/>
      <c r="D71" s="257"/>
      <c r="E71" s="472"/>
      <c r="F71" s="472"/>
    </row>
    <row r="72" spans="1:8" s="23" customFormat="1" ht="14.25">
      <c r="A72" s="382"/>
      <c r="B72" s="382"/>
      <c r="C72" s="382"/>
      <c r="D72" s="257"/>
      <c r="E72" s="472"/>
      <c r="F72" s="472"/>
      <c r="G72" s="26"/>
      <c r="H72" s="26"/>
    </row>
    <row r="73" spans="1:8" ht="15">
      <c r="A73" s="406" t="s">
        <v>586</v>
      </c>
      <c r="B73" s="382"/>
      <c r="C73" s="382"/>
      <c r="D73" s="257"/>
      <c r="E73" s="472"/>
      <c r="F73" s="472"/>
    </row>
    <row r="74" spans="1:8" ht="25.5">
      <c r="A74" s="404" t="s">
        <v>499</v>
      </c>
      <c r="B74" s="405" t="s">
        <v>323</v>
      </c>
      <c r="C74" s="405" t="s">
        <v>324</v>
      </c>
      <c r="D74" s="257" t="s">
        <v>7</v>
      </c>
      <c r="E74" s="472"/>
      <c r="F74" s="472"/>
    </row>
    <row r="75" spans="1:8">
      <c r="A75" s="424" t="s">
        <v>759</v>
      </c>
      <c r="B75" s="423">
        <v>2221</v>
      </c>
      <c r="C75" s="423">
        <v>2362</v>
      </c>
      <c r="D75" s="473">
        <f>(B75/C75-1)*100</f>
        <v>-5.9695173581710392</v>
      </c>
      <c r="E75" s="472"/>
      <c r="F75" s="472"/>
    </row>
    <row r="76" spans="1:8" s="103" customFormat="1">
      <c r="A76" s="392" t="s">
        <v>760</v>
      </c>
      <c r="B76" s="423">
        <v>2259435</v>
      </c>
      <c r="C76" s="423">
        <v>1966611</v>
      </c>
      <c r="D76" s="473">
        <f t="shared" ref="D76:D78" si="7">(B76/C76-1)*100</f>
        <v>14.889777388614212</v>
      </c>
      <c r="E76" s="472"/>
      <c r="F76" s="472"/>
      <c r="G76" s="26"/>
    </row>
    <row r="77" spans="1:8" s="103" customFormat="1">
      <c r="A77" s="392" t="s">
        <v>761</v>
      </c>
      <c r="B77" s="423">
        <v>280035</v>
      </c>
      <c r="C77" s="423">
        <v>245722</v>
      </c>
      <c r="D77" s="473">
        <f t="shared" si="7"/>
        <v>13.964154613750491</v>
      </c>
      <c r="E77" s="472"/>
      <c r="F77" s="472"/>
      <c r="G77" s="26"/>
    </row>
    <row r="78" spans="1:8">
      <c r="A78" s="392" t="s">
        <v>762</v>
      </c>
      <c r="B78" s="423">
        <v>2054</v>
      </c>
      <c r="C78" s="423">
        <v>1389</v>
      </c>
      <c r="D78" s="473">
        <f t="shared" si="7"/>
        <v>47.876169906407483</v>
      </c>
      <c r="E78" s="472"/>
      <c r="F78" s="472"/>
    </row>
    <row r="79" spans="1:8">
      <c r="A79" s="382"/>
      <c r="B79" s="382"/>
      <c r="C79" s="382"/>
      <c r="D79" s="432"/>
      <c r="E79" s="472"/>
      <c r="F79" s="472"/>
    </row>
    <row r="80" spans="1:8" ht="15">
      <c r="A80" s="406" t="s">
        <v>587</v>
      </c>
      <c r="B80" s="382"/>
      <c r="C80" s="382"/>
      <c r="D80" s="432"/>
      <c r="E80" s="472"/>
      <c r="F80" s="472"/>
    </row>
    <row r="81" spans="1:8" ht="25.5">
      <c r="A81" s="404" t="s">
        <v>499</v>
      </c>
      <c r="B81" s="405" t="s">
        <v>323</v>
      </c>
      <c r="C81" s="405" t="s">
        <v>324</v>
      </c>
      <c r="D81" s="432" t="s">
        <v>7</v>
      </c>
      <c r="E81" s="472"/>
      <c r="F81" s="472"/>
    </row>
    <row r="82" spans="1:8" s="103" customFormat="1">
      <c r="A82" s="382" t="s">
        <v>294</v>
      </c>
      <c r="B82" s="423">
        <v>6817</v>
      </c>
      <c r="C82" s="423">
        <v>4603</v>
      </c>
      <c r="D82" s="473">
        <f>(B82/C82-1)*100</f>
        <v>48.099065826634813</v>
      </c>
      <c r="E82" s="472"/>
      <c r="F82" s="472"/>
      <c r="G82" s="26"/>
    </row>
    <row r="83" spans="1:8" s="103" customFormat="1">
      <c r="A83" s="382" t="s">
        <v>295</v>
      </c>
      <c r="B83" s="423">
        <v>1352</v>
      </c>
      <c r="C83" s="423">
        <f>B83/(1+1.086)</f>
        <v>648.13039309683597</v>
      </c>
      <c r="D83" s="473">
        <f>(B83/C83-1)*100</f>
        <v>108.60000000000002</v>
      </c>
      <c r="E83" s="472"/>
      <c r="F83" s="472"/>
      <c r="G83" s="26"/>
    </row>
    <row r="84" spans="1:8">
      <c r="A84" s="382"/>
      <c r="B84" s="382"/>
      <c r="C84" s="382"/>
      <c r="D84" s="257"/>
    </row>
    <row r="87" spans="1:8" ht="14.25">
      <c r="A87" s="28" t="s">
        <v>0</v>
      </c>
      <c r="B87" s="200"/>
      <c r="C87" s="200"/>
      <c r="D87" s="435"/>
      <c r="E87" s="200"/>
      <c r="F87" s="200"/>
      <c r="G87" s="200"/>
      <c r="H87" s="200"/>
    </row>
  </sheetData>
  <phoneticPr fontId="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S58"/>
  <sheetViews>
    <sheetView workbookViewId="0">
      <selection activeCell="B6" sqref="B6"/>
    </sheetView>
  </sheetViews>
  <sheetFormatPr defaultRowHeight="14.25"/>
  <cols>
    <col min="1" max="1" width="33.875" style="259" customWidth="1"/>
    <col min="2" max="2" width="13.375" style="259" customWidth="1"/>
    <col min="3" max="3" width="15.375" style="259" bestFit="1" customWidth="1"/>
    <col min="4" max="16384" width="9" style="259"/>
  </cols>
  <sheetData>
    <row r="1" spans="1:9" s="40" customFormat="1" ht="26.25">
      <c r="A1" s="268" t="s">
        <v>538</v>
      </c>
      <c r="B1" s="376"/>
      <c r="E1" s="471"/>
    </row>
    <row r="3" spans="1:9">
      <c r="A3" s="391" t="s">
        <v>811</v>
      </c>
    </row>
    <row r="4" spans="1:9">
      <c r="A4" s="478"/>
    </row>
    <row r="5" spans="1:9" ht="25.5">
      <c r="A5" s="377" t="s">
        <v>772</v>
      </c>
      <c r="B5" s="272" t="s">
        <v>541</v>
      </c>
      <c r="C5" s="272" t="s">
        <v>542</v>
      </c>
      <c r="D5" s="342" t="s">
        <v>543</v>
      </c>
      <c r="G5" s="377"/>
    </row>
    <row r="6" spans="1:9" ht="15">
      <c r="A6" s="377" t="s">
        <v>773</v>
      </c>
      <c r="E6" s="250"/>
    </row>
    <row r="7" spans="1:9">
      <c r="A7" s="479" t="s">
        <v>774</v>
      </c>
      <c r="B7" s="378"/>
      <c r="C7" s="378"/>
      <c r="D7" s="378"/>
      <c r="E7" s="250"/>
    </row>
    <row r="8" spans="1:9">
      <c r="A8" s="250" t="s">
        <v>775</v>
      </c>
      <c r="B8" s="371">
        <v>2838</v>
      </c>
      <c r="C8" s="256">
        <v>1831</v>
      </c>
      <c r="D8" s="480">
        <f>(B8/C8-1)*100</f>
        <v>54.997269251774995</v>
      </c>
      <c r="E8" s="505"/>
      <c r="F8" s="249"/>
      <c r="G8" s="249"/>
      <c r="H8" s="503"/>
      <c r="I8" s="503"/>
    </row>
    <row r="9" spans="1:9">
      <c r="A9" s="250" t="s">
        <v>776</v>
      </c>
      <c r="B9" s="371">
        <v>813</v>
      </c>
      <c r="C9" s="256">
        <v>368</v>
      </c>
      <c r="D9" s="480">
        <f>(B9/C9-1)*100</f>
        <v>120.92391304347827</v>
      </c>
      <c r="E9" s="505"/>
      <c r="F9" s="249"/>
      <c r="G9" s="249"/>
      <c r="H9" s="503"/>
      <c r="I9" s="503"/>
    </row>
    <row r="10" spans="1:9" s="254" customFormat="1">
      <c r="A10" s="250" t="s">
        <v>777</v>
      </c>
      <c r="B10" s="481">
        <v>445</v>
      </c>
      <c r="C10" s="481">
        <v>333.9</v>
      </c>
      <c r="D10" s="480">
        <f>(B10/C10-1)*100</f>
        <v>33.273435160227628</v>
      </c>
      <c r="E10" s="505"/>
      <c r="F10" s="249"/>
      <c r="G10" s="249"/>
      <c r="H10" s="503"/>
      <c r="I10" s="503"/>
    </row>
    <row r="11" spans="1:9">
      <c r="A11" s="250" t="s">
        <v>778</v>
      </c>
      <c r="B11" s="371">
        <v>740</v>
      </c>
      <c r="C11" s="256">
        <v>363</v>
      </c>
      <c r="D11" s="480">
        <f>(B11/C11-1)*100</f>
        <v>103.85674931129478</v>
      </c>
      <c r="E11" s="505"/>
      <c r="F11" s="249"/>
      <c r="G11" s="249"/>
      <c r="H11" s="503"/>
      <c r="I11" s="503"/>
    </row>
    <row r="12" spans="1:9">
      <c r="A12" s="482" t="s">
        <v>779</v>
      </c>
      <c r="B12" s="483"/>
      <c r="C12" s="483"/>
      <c r="D12" s="484"/>
      <c r="E12" s="381"/>
      <c r="F12" s="249"/>
      <c r="G12" s="249"/>
      <c r="H12" s="503"/>
      <c r="I12" s="503"/>
    </row>
    <row r="13" spans="1:9">
      <c r="A13" s="250" t="s">
        <v>780</v>
      </c>
      <c r="B13" s="256">
        <v>377</v>
      </c>
      <c r="C13" s="256">
        <v>124</v>
      </c>
      <c r="D13" s="480">
        <f>(B13/C13-1)*100</f>
        <v>204.03225806451616</v>
      </c>
      <c r="E13" s="505"/>
      <c r="F13" s="249"/>
      <c r="G13" s="249"/>
      <c r="H13" s="503"/>
      <c r="I13" s="503"/>
    </row>
    <row r="14" spans="1:9">
      <c r="A14" s="250"/>
      <c r="B14" s="256"/>
      <c r="C14" s="256"/>
      <c r="D14" s="480"/>
      <c r="E14" s="257"/>
      <c r="F14" s="249"/>
      <c r="G14" s="249"/>
    </row>
    <row r="15" spans="1:9" ht="15">
      <c r="A15" s="377" t="s">
        <v>781</v>
      </c>
      <c r="B15" s="485"/>
      <c r="C15" s="485"/>
      <c r="D15" s="486"/>
      <c r="E15" s="506"/>
      <c r="F15" s="249"/>
      <c r="G15" s="249"/>
    </row>
    <row r="16" spans="1:9" ht="15.75">
      <c r="A16" s="377" t="s">
        <v>782</v>
      </c>
      <c r="B16" s="483"/>
      <c r="C16" s="483"/>
      <c r="D16" s="486"/>
      <c r="E16" s="506"/>
      <c r="F16" s="249"/>
      <c r="G16" s="249"/>
    </row>
    <row r="17" spans="1:149">
      <c r="A17" s="255" t="s">
        <v>783</v>
      </c>
      <c r="B17" s="481">
        <v>1535163</v>
      </c>
      <c r="C17" s="371">
        <v>646492</v>
      </c>
      <c r="D17" s="480">
        <f>(B17/C17-1)*100</f>
        <v>137.46047901598163</v>
      </c>
      <c r="E17" s="505"/>
      <c r="F17" s="249"/>
      <c r="G17" s="249"/>
    </row>
    <row r="18" spans="1:149">
      <c r="A18" s="255" t="s">
        <v>784</v>
      </c>
      <c r="B18" s="481">
        <v>4199925</v>
      </c>
      <c r="C18" s="371">
        <v>878780</v>
      </c>
      <c r="D18" s="480">
        <f>(B18/C18-1)*100</f>
        <v>377.9267848608298</v>
      </c>
      <c r="E18" s="505"/>
      <c r="F18" s="249"/>
      <c r="G18" s="249"/>
    </row>
    <row r="19" spans="1:149" ht="15">
      <c r="A19" s="377" t="s">
        <v>810</v>
      </c>
      <c r="B19" s="483"/>
      <c r="C19" s="483"/>
      <c r="D19" s="486"/>
      <c r="E19" s="506"/>
      <c r="F19" s="249"/>
      <c r="G19" s="249"/>
    </row>
    <row r="20" spans="1:149">
      <c r="A20" s="487" t="s">
        <v>785</v>
      </c>
      <c r="B20" s="485">
        <v>172919</v>
      </c>
      <c r="C20" s="485">
        <v>48343</v>
      </c>
      <c r="D20" s="480">
        <f>(B20/C20-1)*100</f>
        <v>257.69190989388329</v>
      </c>
      <c r="E20" s="505"/>
      <c r="F20" s="249"/>
      <c r="G20" s="249"/>
      <c r="ES20" s="487" t="s">
        <v>52</v>
      </c>
    </row>
    <row r="21" spans="1:149">
      <c r="A21" s="488"/>
      <c r="B21" s="485"/>
      <c r="C21" s="485"/>
      <c r="D21" s="486"/>
      <c r="E21" s="506"/>
      <c r="F21" s="249"/>
      <c r="G21" s="249"/>
    </row>
    <row r="22" spans="1:149" ht="15">
      <c r="A22" s="377" t="s">
        <v>786</v>
      </c>
      <c r="B22" s="485"/>
      <c r="C22" s="485"/>
      <c r="D22" s="486"/>
      <c r="E22" s="506"/>
      <c r="F22" s="249"/>
      <c r="G22" s="249"/>
    </row>
    <row r="23" spans="1:149" ht="15.75">
      <c r="A23" s="377" t="s">
        <v>782</v>
      </c>
      <c r="B23" s="489"/>
      <c r="C23" s="490"/>
      <c r="D23" s="480"/>
      <c r="E23" s="257"/>
      <c r="F23" s="249"/>
      <c r="G23" s="249"/>
    </row>
    <row r="24" spans="1:149">
      <c r="A24" s="255" t="s">
        <v>787</v>
      </c>
      <c r="B24" s="371">
        <v>438379</v>
      </c>
      <c r="C24" s="481">
        <v>250977</v>
      </c>
      <c r="D24" s="491">
        <f>(B24/C24-1)*100</f>
        <v>74.668993573116268</v>
      </c>
      <c r="E24" s="505"/>
      <c r="F24" s="249"/>
      <c r="G24" s="249"/>
    </row>
    <row r="25" spans="1:149" ht="15">
      <c r="A25" s="377" t="s">
        <v>810</v>
      </c>
      <c r="B25" s="371"/>
      <c r="C25" s="481"/>
      <c r="D25" s="491"/>
      <c r="E25" s="257"/>
      <c r="F25" s="249"/>
      <c r="G25" s="249"/>
    </row>
    <row r="26" spans="1:149">
      <c r="A26" s="255" t="s">
        <v>788</v>
      </c>
      <c r="B26" s="371">
        <v>146640</v>
      </c>
      <c r="C26" s="481">
        <v>41796</v>
      </c>
      <c r="D26" s="491">
        <f>(B26/C26-1)*100</f>
        <v>250.84697100200975</v>
      </c>
      <c r="E26" s="505"/>
      <c r="F26" s="249"/>
      <c r="G26" s="249"/>
    </row>
    <row r="27" spans="1:149" s="254" customFormat="1" ht="12.75">
      <c r="A27" s="487" t="s">
        <v>789</v>
      </c>
      <c r="B27" s="492">
        <v>271997</v>
      </c>
      <c r="C27" s="493">
        <v>99078</v>
      </c>
      <c r="D27" s="491">
        <f>(B27/C27-1)*100</f>
        <v>174.52814953874727</v>
      </c>
      <c r="E27" s="505"/>
      <c r="F27" s="249"/>
      <c r="G27" s="249"/>
    </row>
    <row r="28" spans="1:149" s="254" customFormat="1" ht="12.75">
      <c r="A28" s="494" t="s">
        <v>790</v>
      </c>
      <c r="B28" s="492">
        <v>175364</v>
      </c>
      <c r="C28" s="493">
        <v>54110</v>
      </c>
      <c r="D28" s="491">
        <f>(B28/C28-1)*100</f>
        <v>224.08796895213453</v>
      </c>
      <c r="E28" s="505"/>
      <c r="F28" s="249"/>
      <c r="G28" s="249"/>
    </row>
    <row r="29" spans="1:149" s="254" customFormat="1" ht="12.75">
      <c r="A29" s="494" t="s">
        <v>791</v>
      </c>
      <c r="B29" s="492">
        <v>96633</v>
      </c>
      <c r="C29" s="493">
        <v>44968</v>
      </c>
      <c r="D29" s="491">
        <f>(B29/C29-1)*100</f>
        <v>114.89281266678529</v>
      </c>
      <c r="E29" s="505"/>
      <c r="F29" s="249"/>
      <c r="G29" s="249"/>
    </row>
    <row r="30" spans="1:149">
      <c r="A30" s="495"/>
      <c r="B30" s="485"/>
      <c r="C30" s="485"/>
      <c r="D30" s="486"/>
      <c r="E30" s="506"/>
      <c r="F30" s="249"/>
      <c r="G30" s="249"/>
    </row>
    <row r="31" spans="1:149">
      <c r="B31" s="485"/>
      <c r="C31" s="485"/>
      <c r="D31" s="486"/>
      <c r="E31" s="506"/>
      <c r="F31" s="249"/>
      <c r="G31" s="249"/>
    </row>
    <row r="32" spans="1:149" ht="15">
      <c r="A32" s="377" t="s">
        <v>792</v>
      </c>
      <c r="B32" s="485"/>
      <c r="C32" s="485"/>
      <c r="D32" s="486"/>
      <c r="E32" s="506"/>
      <c r="F32" s="249"/>
      <c r="G32" s="249"/>
    </row>
    <row r="33" spans="1:9">
      <c r="A33" s="250" t="s">
        <v>793</v>
      </c>
      <c r="B33" s="490">
        <v>13149.9</v>
      </c>
      <c r="C33" s="371">
        <v>3025.77</v>
      </c>
      <c r="D33" s="480">
        <f>(B33/C33-1)*100</f>
        <v>334.59681337312486</v>
      </c>
      <c r="E33" s="505"/>
      <c r="F33" s="249"/>
      <c r="G33" s="249"/>
      <c r="H33" s="503"/>
      <c r="I33" s="503"/>
    </row>
    <row r="34" spans="1:9">
      <c r="A34" s="250" t="s">
        <v>794</v>
      </c>
      <c r="B34" s="490">
        <v>2625.33</v>
      </c>
      <c r="C34" s="371">
        <v>919.82</v>
      </c>
      <c r="D34" s="480">
        <f>(B34/C34-1)*100</f>
        <v>185.41779913461326</v>
      </c>
      <c r="E34" s="505"/>
      <c r="F34" s="249"/>
      <c r="G34" s="249"/>
      <c r="H34" s="503"/>
      <c r="I34" s="503"/>
    </row>
    <row r="35" spans="1:9">
      <c r="A35" s="250" t="s">
        <v>795</v>
      </c>
      <c r="B35" s="490">
        <v>43.99</v>
      </c>
      <c r="C35" s="371">
        <v>12.01</v>
      </c>
      <c r="D35" s="480">
        <f>(B35/C35-1)*100</f>
        <v>266.27810158201498</v>
      </c>
      <c r="E35" s="505"/>
      <c r="F35" s="249"/>
      <c r="G35" s="249"/>
      <c r="H35" s="503"/>
      <c r="I35" s="503"/>
    </row>
    <row r="36" spans="1:9">
      <c r="B36" s="485"/>
      <c r="C36" s="485"/>
      <c r="D36" s="486"/>
      <c r="E36" s="506"/>
      <c r="F36" s="249"/>
      <c r="G36" s="249"/>
    </row>
    <row r="37" spans="1:9">
      <c r="B37" s="485"/>
      <c r="C37" s="485"/>
      <c r="D37" s="486"/>
      <c r="E37" s="506"/>
      <c r="F37" s="249"/>
      <c r="G37" s="249"/>
    </row>
    <row r="38" spans="1:9" ht="15">
      <c r="A38" s="377" t="s">
        <v>796</v>
      </c>
      <c r="B38" s="485"/>
      <c r="C38" s="485"/>
      <c r="D38" s="486"/>
      <c r="E38" s="506"/>
      <c r="F38" s="249"/>
      <c r="G38" s="249"/>
    </row>
    <row r="39" spans="1:9">
      <c r="A39" s="254" t="s">
        <v>797</v>
      </c>
      <c r="B39" s="485">
        <v>7681.2</v>
      </c>
      <c r="C39" s="497" t="s">
        <v>798</v>
      </c>
      <c r="D39" s="498" t="s">
        <v>770</v>
      </c>
      <c r="E39" s="506"/>
      <c r="F39" s="249"/>
      <c r="G39" s="249"/>
      <c r="H39" s="503"/>
    </row>
    <row r="40" spans="1:9">
      <c r="A40" s="254" t="s">
        <v>477</v>
      </c>
      <c r="B40" s="497">
        <v>656</v>
      </c>
      <c r="C40" s="498" t="s">
        <v>770</v>
      </c>
      <c r="D40" s="498" t="s">
        <v>770</v>
      </c>
      <c r="E40" s="506"/>
      <c r="F40" s="249"/>
      <c r="G40" s="249"/>
      <c r="H40" s="503"/>
    </row>
    <row r="41" spans="1:9">
      <c r="A41" s="254" t="s">
        <v>799</v>
      </c>
      <c r="B41" s="485">
        <v>2068.25</v>
      </c>
      <c r="C41" s="498" t="s">
        <v>770</v>
      </c>
      <c r="D41" s="498" t="s">
        <v>770</v>
      </c>
      <c r="E41" s="506"/>
      <c r="F41" s="249"/>
      <c r="G41" s="249"/>
      <c r="H41" s="503"/>
    </row>
    <row r="42" spans="1:9">
      <c r="A42" s="254" t="s">
        <v>800</v>
      </c>
      <c r="B42" s="496">
        <v>28039.13</v>
      </c>
      <c r="C42" s="499">
        <v>15940.38</v>
      </c>
      <c r="D42" s="498">
        <f>(B42/C42-1)*100</f>
        <v>75.900009911934347</v>
      </c>
      <c r="E42" s="505"/>
      <c r="F42" s="249"/>
      <c r="G42" s="249"/>
    </row>
    <row r="43" spans="1:9">
      <c r="A43" s="254" t="s">
        <v>801</v>
      </c>
      <c r="B43" s="496">
        <v>20828.759999999998</v>
      </c>
      <c r="C43" s="499">
        <v>10643.21</v>
      </c>
      <c r="D43" s="491">
        <f>(B43/C43-1)*100</f>
        <v>95.699981490546548</v>
      </c>
      <c r="E43" s="505"/>
      <c r="F43" s="249"/>
      <c r="G43" s="249"/>
    </row>
    <row r="44" spans="1:9">
      <c r="A44" s="254" t="s">
        <v>802</v>
      </c>
      <c r="B44" s="496">
        <v>142.44999999999999</v>
      </c>
      <c r="C44" s="499">
        <v>65</v>
      </c>
      <c r="D44" s="491">
        <f>(B44/C44-1)*100</f>
        <v>119.15384615384612</v>
      </c>
      <c r="E44" s="505"/>
      <c r="F44" s="249"/>
      <c r="G44" s="249"/>
    </row>
    <row r="45" spans="1:9" s="254" customFormat="1" ht="12.75">
      <c r="A45" s="254" t="s">
        <v>803</v>
      </c>
      <c r="B45" s="496">
        <v>233.87</v>
      </c>
      <c r="C45" s="496">
        <v>212</v>
      </c>
      <c r="D45" s="491">
        <f>(B45/C45-1)*100</f>
        <v>10.31603773584906</v>
      </c>
      <c r="E45" s="505"/>
      <c r="F45" s="249"/>
      <c r="G45" s="249"/>
    </row>
    <row r="46" spans="1:9">
      <c r="B46" s="485"/>
      <c r="C46" s="485"/>
      <c r="D46" s="486"/>
      <c r="E46" s="506"/>
      <c r="F46" s="249"/>
      <c r="G46" s="249"/>
    </row>
    <row r="47" spans="1:9">
      <c r="B47" s="485"/>
      <c r="C47" s="485"/>
      <c r="D47" s="486"/>
      <c r="E47" s="506"/>
      <c r="F47" s="249"/>
      <c r="G47" s="249"/>
    </row>
    <row r="48" spans="1:9" ht="15">
      <c r="A48" s="500" t="s">
        <v>804</v>
      </c>
      <c r="B48" s="485"/>
      <c r="C48" s="485"/>
      <c r="D48" s="486"/>
      <c r="E48" s="506"/>
      <c r="F48" s="249"/>
      <c r="G48" s="249"/>
    </row>
    <row r="49" spans="1:8">
      <c r="A49" s="254" t="s">
        <v>805</v>
      </c>
      <c r="B49" s="496">
        <v>1.85</v>
      </c>
      <c r="C49" s="497" t="s">
        <v>806</v>
      </c>
      <c r="D49" s="497" t="s">
        <v>599</v>
      </c>
      <c r="E49" s="385"/>
      <c r="F49" s="249"/>
      <c r="G49" s="249"/>
    </row>
    <row r="50" spans="1:8">
      <c r="A50" s="254" t="s">
        <v>807</v>
      </c>
      <c r="B50" s="497">
        <v>3074</v>
      </c>
      <c r="C50" s="497">
        <v>1889</v>
      </c>
      <c r="D50" s="486">
        <f>(B50/C50-1)*100</f>
        <v>62.731604023292739</v>
      </c>
      <c r="E50" s="506"/>
      <c r="F50" s="249"/>
      <c r="G50" s="249"/>
      <c r="H50" s="503"/>
    </row>
    <row r="51" spans="1:8">
      <c r="A51" s="254" t="s">
        <v>808</v>
      </c>
      <c r="B51" s="497">
        <v>759</v>
      </c>
      <c r="C51" s="497">
        <v>85</v>
      </c>
      <c r="D51" s="486">
        <f>(B51/C51-1)*100</f>
        <v>792.94117647058829</v>
      </c>
      <c r="E51" s="385"/>
      <c r="F51" s="249"/>
      <c r="G51" s="249"/>
      <c r="H51" s="503"/>
    </row>
    <row r="52" spans="1:8">
      <c r="B52" s="485"/>
      <c r="C52" s="485"/>
      <c r="D52" s="486"/>
      <c r="E52" s="506"/>
      <c r="F52" s="249"/>
      <c r="G52" s="249"/>
    </row>
    <row r="53" spans="1:8" s="254" customFormat="1" ht="15">
      <c r="A53" s="500" t="s">
        <v>809</v>
      </c>
      <c r="B53" s="485"/>
      <c r="C53" s="485"/>
      <c r="D53" s="486"/>
      <c r="E53" s="506"/>
      <c r="F53" s="249"/>
      <c r="G53" s="249"/>
    </row>
    <row r="54" spans="1:8" s="254" customFormat="1" ht="12.75">
      <c r="A54" s="254" t="s">
        <v>771</v>
      </c>
      <c r="B54" s="481">
        <v>16575</v>
      </c>
      <c r="C54" s="501" t="s">
        <v>63</v>
      </c>
      <c r="D54" s="502" t="s">
        <v>10</v>
      </c>
      <c r="E54" s="507"/>
      <c r="F54" s="249"/>
      <c r="G54" s="249"/>
    </row>
    <row r="58" spans="1:8" s="26" customFormat="1">
      <c r="A58" s="28" t="s">
        <v>0</v>
      </c>
      <c r="B58" s="200"/>
      <c r="C58" s="200"/>
      <c r="D58" s="435"/>
      <c r="E58" s="200"/>
      <c r="F58" s="200"/>
      <c r="G58" s="200"/>
      <c r="H58" s="200"/>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pane xSplit="1" ySplit="4" topLeftCell="B38" activePane="bottomRight" state="frozen"/>
      <selection activeCell="F8" sqref="F8"/>
      <selection pane="topRight" activeCell="F8" sqref="F8"/>
      <selection pane="bottomLeft" activeCell="F8" sqref="F8"/>
      <selection pane="bottomRight" activeCell="F8" sqref="F8"/>
    </sheetView>
  </sheetViews>
  <sheetFormatPr defaultColWidth="9" defaultRowHeight="14.25"/>
  <cols>
    <col min="1" max="1" width="26.625" style="22" customWidth="1"/>
    <col min="2" max="2" width="14.75" style="22" customWidth="1"/>
    <col min="3" max="3" width="2.875" style="457" customWidth="1"/>
    <col min="4" max="4" width="14.75" style="22" customWidth="1"/>
    <col min="6" max="6" width="14.125" style="22" customWidth="1"/>
    <col min="7" max="9" width="15.75" style="22" customWidth="1"/>
    <col min="10" max="10" width="13.5" style="22" bestFit="1" customWidth="1"/>
    <col min="11" max="11" width="15.75" style="22" customWidth="1"/>
    <col min="12" max="16384" width="9" style="22"/>
  </cols>
  <sheetData>
    <row r="1" spans="1:5" s="20" customFormat="1" ht="26.25">
      <c r="A1" s="98" t="s">
        <v>293</v>
      </c>
      <c r="B1" s="19"/>
      <c r="C1" s="153"/>
      <c r="D1" s="19"/>
    </row>
    <row r="2" spans="1:5" s="20" customFormat="1" ht="16.5" customHeight="1">
      <c r="A2" s="34"/>
      <c r="B2" s="19"/>
      <c r="C2" s="153"/>
      <c r="D2" s="19"/>
    </row>
    <row r="3" spans="1:5" ht="15">
      <c r="A3" s="454" t="s">
        <v>697</v>
      </c>
      <c r="B3" s="1">
        <v>42735</v>
      </c>
      <c r="C3" s="154"/>
      <c r="D3" s="1">
        <v>42369</v>
      </c>
      <c r="E3" s="22"/>
    </row>
    <row r="4" spans="1:5" s="456" customFormat="1">
      <c r="A4" s="454"/>
      <c r="B4" s="21" t="s">
        <v>698</v>
      </c>
      <c r="C4" s="455"/>
      <c r="D4" s="21" t="s">
        <v>698</v>
      </c>
    </row>
    <row r="5" spans="1:5" ht="15">
      <c r="A5" s="2"/>
      <c r="E5" s="22"/>
    </row>
    <row r="6" spans="1:5">
      <c r="A6" s="2" t="s">
        <v>630</v>
      </c>
      <c r="E6" s="22"/>
    </row>
    <row r="7" spans="1:5">
      <c r="A7" s="7" t="s">
        <v>631</v>
      </c>
      <c r="B7" s="5">
        <v>569683</v>
      </c>
      <c r="C7" s="6"/>
      <c r="D7" s="5">
        <v>475057</v>
      </c>
      <c r="E7" s="22"/>
    </row>
    <row r="8" spans="1:5">
      <c r="A8" s="7" t="s">
        <v>632</v>
      </c>
      <c r="B8" s="5">
        <v>9738</v>
      </c>
      <c r="C8" s="6"/>
      <c r="D8" s="5">
        <v>6789</v>
      </c>
      <c r="E8" s="22"/>
    </row>
    <row r="9" spans="1:5">
      <c r="A9" s="7" t="s">
        <v>633</v>
      </c>
      <c r="B9" s="5">
        <v>97450</v>
      </c>
      <c r="C9" s="6"/>
      <c r="D9" s="5">
        <v>76636</v>
      </c>
      <c r="E9" s="22"/>
    </row>
    <row r="10" spans="1:5" ht="27">
      <c r="A10" s="7" t="s">
        <v>634</v>
      </c>
      <c r="B10" s="5">
        <v>153963</v>
      </c>
      <c r="C10" s="6"/>
      <c r="D10" s="5">
        <v>73402</v>
      </c>
      <c r="E10" s="22"/>
    </row>
    <row r="11" spans="1:5">
      <c r="A11" s="7" t="s">
        <v>635</v>
      </c>
      <c r="B11" s="5">
        <v>8836</v>
      </c>
      <c r="C11" s="6"/>
      <c r="D11" s="5">
        <v>8272</v>
      </c>
      <c r="E11" s="22"/>
    </row>
    <row r="12" spans="1:5">
      <c r="A12" s="7" t="s">
        <v>636</v>
      </c>
      <c r="B12" s="5">
        <v>65657</v>
      </c>
      <c r="C12" s="6"/>
      <c r="D12" s="5">
        <v>142050</v>
      </c>
      <c r="E12" s="22"/>
    </row>
    <row r="13" spans="1:5">
      <c r="A13" s="7" t="s">
        <v>637</v>
      </c>
      <c r="B13" s="5">
        <v>44950</v>
      </c>
      <c r="C13" s="6"/>
      <c r="D13" s="5">
        <v>40688</v>
      </c>
      <c r="E13" s="22"/>
    </row>
    <row r="14" spans="1:5">
      <c r="A14" s="7" t="s">
        <v>638</v>
      </c>
      <c r="B14" s="5">
        <v>35325</v>
      </c>
      <c r="C14" s="6"/>
      <c r="D14" s="5">
        <v>34072</v>
      </c>
      <c r="E14" s="22"/>
    </row>
    <row r="15" spans="1:5">
      <c r="A15" s="7" t="s">
        <v>639</v>
      </c>
      <c r="B15" s="5">
        <v>22353</v>
      </c>
      <c r="C15" s="6"/>
      <c r="D15" s="5">
        <v>16778</v>
      </c>
      <c r="E15" s="22"/>
    </row>
    <row r="16" spans="1:5">
      <c r="A16" s="7" t="s">
        <v>640</v>
      </c>
      <c r="B16" s="5">
        <v>12348</v>
      </c>
      <c r="C16" s="6"/>
      <c r="D16" s="5">
        <v>7977</v>
      </c>
      <c r="E16" s="22"/>
    </row>
    <row r="17" spans="1:5">
      <c r="A17" s="7" t="s">
        <v>641</v>
      </c>
      <c r="B17" s="5">
        <v>15269</v>
      </c>
      <c r="C17" s="6"/>
      <c r="D17" s="5">
        <v>17872</v>
      </c>
      <c r="E17" s="22"/>
    </row>
    <row r="18" spans="1:5">
      <c r="A18" s="7" t="s">
        <v>642</v>
      </c>
      <c r="B18" s="5">
        <v>78056</v>
      </c>
      <c r="C18" s="6"/>
      <c r="D18" s="5">
        <v>57598</v>
      </c>
      <c r="E18" s="22"/>
    </row>
    <row r="19" spans="1:5">
      <c r="A19" s="7" t="s">
        <v>643</v>
      </c>
      <c r="B19" s="5">
        <v>64634</v>
      </c>
      <c r="C19" s="6"/>
      <c r="D19" s="5">
        <v>52092</v>
      </c>
      <c r="E19" s="22"/>
    </row>
    <row r="20" spans="1:5">
      <c r="A20" s="7" t="s">
        <v>644</v>
      </c>
      <c r="B20" s="5">
        <v>1458291</v>
      </c>
      <c r="C20" s="150"/>
      <c r="D20" s="149">
        <v>1245371</v>
      </c>
      <c r="E20" s="22"/>
    </row>
    <row r="21" spans="1:5" s="104" customFormat="1">
      <c r="A21" s="7" t="s">
        <v>645</v>
      </c>
      <c r="B21" s="5">
        <v>189950</v>
      </c>
      <c r="C21" s="150"/>
      <c r="D21" s="149">
        <v>166811</v>
      </c>
    </row>
    <row r="22" spans="1:5" s="104" customFormat="1">
      <c r="A22" s="7" t="s">
        <v>646</v>
      </c>
      <c r="B22" s="5">
        <v>537241</v>
      </c>
      <c r="C22" s="150"/>
      <c r="D22" s="149">
        <v>516364</v>
      </c>
    </row>
    <row r="23" spans="1:5" s="104" customFormat="1">
      <c r="A23" s="7" t="s">
        <v>647</v>
      </c>
      <c r="B23" s="5">
        <v>1009714</v>
      </c>
      <c r="C23" s="150"/>
      <c r="D23" s="149">
        <v>916669</v>
      </c>
    </row>
    <row r="24" spans="1:5" s="104" customFormat="1">
      <c r="A24" s="7" t="s">
        <v>648</v>
      </c>
      <c r="B24" s="5">
        <v>751990</v>
      </c>
      <c r="C24" s="150"/>
      <c r="D24" s="149">
        <v>582193</v>
      </c>
    </row>
    <row r="25" spans="1:5" s="104" customFormat="1">
      <c r="A25" s="7" t="s">
        <v>649</v>
      </c>
      <c r="B25" s="5">
        <v>48955</v>
      </c>
      <c r="C25" s="150"/>
      <c r="D25" s="149">
        <v>26858</v>
      </c>
    </row>
    <row r="26" spans="1:5" s="104" customFormat="1">
      <c r="A26" s="7" t="s">
        <v>650</v>
      </c>
      <c r="B26" s="5">
        <v>20639</v>
      </c>
      <c r="C26" s="150"/>
      <c r="D26" s="149">
        <v>12460</v>
      </c>
    </row>
    <row r="27" spans="1:5" s="104" customFormat="1">
      <c r="A27" s="7" t="s">
        <v>651</v>
      </c>
      <c r="B27" s="5">
        <v>12098</v>
      </c>
      <c r="C27" s="150"/>
      <c r="D27" s="149">
        <v>12093</v>
      </c>
    </row>
    <row r="28" spans="1:5" s="104" customFormat="1">
      <c r="A28" s="7" t="s">
        <v>652</v>
      </c>
      <c r="B28" s="5">
        <v>42396</v>
      </c>
      <c r="C28" s="150"/>
      <c r="D28" s="149">
        <v>27509</v>
      </c>
    </row>
    <row r="29" spans="1:5" s="104" customFormat="1">
      <c r="A29" s="7" t="s">
        <v>653</v>
      </c>
      <c r="B29" s="5">
        <v>36147</v>
      </c>
      <c r="C29" s="150"/>
      <c r="D29" s="149">
        <v>32291</v>
      </c>
    </row>
    <row r="30" spans="1:5" s="104" customFormat="1">
      <c r="A30" s="7" t="s">
        <v>654</v>
      </c>
      <c r="B30" s="5">
        <v>36550</v>
      </c>
      <c r="C30" s="150"/>
      <c r="D30" s="149">
        <v>29774</v>
      </c>
    </row>
    <row r="31" spans="1:5" s="104" customFormat="1">
      <c r="A31" s="7" t="s">
        <v>655</v>
      </c>
      <c r="B31" s="5">
        <v>28292</v>
      </c>
      <c r="C31" s="150"/>
      <c r="D31" s="149">
        <v>15663</v>
      </c>
    </row>
    <row r="32" spans="1:5" s="104" customFormat="1">
      <c r="A32" s="7" t="s">
        <v>656</v>
      </c>
      <c r="B32" s="5">
        <v>182588</v>
      </c>
      <c r="C32" s="150"/>
      <c r="D32" s="149">
        <v>117833</v>
      </c>
    </row>
    <row r="33" spans="1:5" s="104" customFormat="1">
      <c r="A33" s="7" t="s">
        <v>657</v>
      </c>
      <c r="B33" s="152">
        <v>43790</v>
      </c>
      <c r="C33" s="150"/>
      <c r="D33" s="151">
        <v>53987</v>
      </c>
    </row>
    <row r="34" spans="1:5">
      <c r="A34" s="7"/>
      <c r="B34" s="3"/>
      <c r="C34" s="459"/>
      <c r="D34" s="458"/>
      <c r="E34" s="22"/>
    </row>
    <row r="35" spans="1:5" ht="15.75" thickBot="1">
      <c r="A35" s="2" t="s">
        <v>658</v>
      </c>
      <c r="B35" s="157">
        <v>5576903</v>
      </c>
      <c r="C35" s="8"/>
      <c r="D35" s="157">
        <v>4765159</v>
      </c>
      <c r="E35" s="22"/>
    </row>
    <row r="36" spans="1:5">
      <c r="B36" s="25"/>
      <c r="C36" s="459"/>
      <c r="D36" s="458"/>
      <c r="E36" s="22"/>
    </row>
    <row r="37" spans="1:5">
      <c r="A37" s="460" t="s">
        <v>699</v>
      </c>
      <c r="B37" s="26"/>
      <c r="C37" s="459"/>
      <c r="D37" s="458"/>
      <c r="E37" s="22"/>
    </row>
    <row r="38" spans="1:5">
      <c r="A38" s="7" t="s">
        <v>659</v>
      </c>
      <c r="B38" s="5">
        <v>56904</v>
      </c>
      <c r="C38" s="6"/>
      <c r="D38" s="5">
        <v>42610</v>
      </c>
      <c r="E38" s="22"/>
    </row>
    <row r="39" spans="1:5">
      <c r="A39" s="7" t="s">
        <v>660</v>
      </c>
      <c r="B39" s="148">
        <v>19137</v>
      </c>
      <c r="C39" s="6"/>
      <c r="D39" s="5">
        <v>3051</v>
      </c>
      <c r="E39" s="22"/>
    </row>
    <row r="40" spans="1:5" ht="27">
      <c r="A40" s="7" t="s">
        <v>661</v>
      </c>
      <c r="B40" s="5">
        <v>384909</v>
      </c>
      <c r="C40" s="6"/>
      <c r="D40" s="5">
        <v>299146</v>
      </c>
      <c r="E40" s="22"/>
    </row>
    <row r="41" spans="1:5">
      <c r="A41" s="7" t="s">
        <v>662</v>
      </c>
      <c r="B41" s="5">
        <v>52586</v>
      </c>
      <c r="C41" s="6"/>
      <c r="D41" s="5">
        <v>13061</v>
      </c>
      <c r="E41" s="22"/>
    </row>
    <row r="42" spans="1:5" ht="27">
      <c r="A42" s="7" t="s">
        <v>663</v>
      </c>
      <c r="B42" s="148">
        <v>25883</v>
      </c>
      <c r="C42" s="6"/>
      <c r="D42" s="5">
        <v>8506</v>
      </c>
      <c r="E42" s="22"/>
    </row>
    <row r="43" spans="1:5">
      <c r="A43" s="7" t="s">
        <v>664</v>
      </c>
      <c r="B43" s="5">
        <v>8715</v>
      </c>
      <c r="C43" s="6"/>
      <c r="D43" s="5">
        <v>4527</v>
      </c>
      <c r="E43" s="22"/>
    </row>
    <row r="44" spans="1:5">
      <c r="A44" s="7" t="s">
        <v>665</v>
      </c>
      <c r="B44" s="5">
        <v>89166</v>
      </c>
      <c r="C44" s="6"/>
      <c r="D44" s="5">
        <v>119236</v>
      </c>
      <c r="E44" s="22"/>
    </row>
    <row r="45" spans="1:5">
      <c r="A45" s="7" t="s">
        <v>666</v>
      </c>
      <c r="B45" s="5">
        <v>1868294</v>
      </c>
      <c r="C45" s="6"/>
      <c r="D45" s="5">
        <v>1681093</v>
      </c>
      <c r="E45" s="22"/>
    </row>
    <row r="46" spans="1:5">
      <c r="A46" s="7" t="s">
        <v>667</v>
      </c>
      <c r="B46" s="5">
        <v>26083</v>
      </c>
      <c r="C46" s="6"/>
      <c r="D46" s="5">
        <v>32814</v>
      </c>
      <c r="E46" s="22"/>
    </row>
    <row r="47" spans="1:5">
      <c r="A47" s="7" t="s">
        <v>668</v>
      </c>
      <c r="B47" s="5">
        <v>8565</v>
      </c>
      <c r="C47" s="6"/>
      <c r="D47" s="5">
        <v>4735</v>
      </c>
      <c r="E47" s="22"/>
    </row>
    <row r="48" spans="1:5">
      <c r="A48" s="7" t="s">
        <v>669</v>
      </c>
      <c r="B48" s="148">
        <v>6582</v>
      </c>
      <c r="C48" s="6"/>
      <c r="D48" s="5">
        <v>2704</v>
      </c>
      <c r="E48" s="22"/>
    </row>
    <row r="49" spans="1:5">
      <c r="A49" s="7" t="s">
        <v>670</v>
      </c>
      <c r="B49" s="5">
        <v>52239</v>
      </c>
      <c r="C49" s="6"/>
      <c r="D49" s="5">
        <v>34324</v>
      </c>
      <c r="E49" s="22"/>
    </row>
    <row r="50" spans="1:5">
      <c r="A50" s="7" t="s">
        <v>671</v>
      </c>
      <c r="B50" s="148">
        <v>9283</v>
      </c>
      <c r="C50" s="6"/>
      <c r="D50" s="5">
        <v>6673</v>
      </c>
      <c r="E50" s="22"/>
    </row>
    <row r="51" spans="1:5">
      <c r="A51" s="7" t="s">
        <v>672</v>
      </c>
      <c r="B51" s="5">
        <v>14177</v>
      </c>
      <c r="C51" s="6"/>
      <c r="D51" s="5">
        <v>9212</v>
      </c>
      <c r="E51" s="22"/>
    </row>
    <row r="52" spans="1:5">
      <c r="A52" s="7" t="s">
        <v>673</v>
      </c>
      <c r="B52" s="5">
        <v>30892</v>
      </c>
      <c r="C52" s="6"/>
      <c r="D52" s="5">
        <v>26990</v>
      </c>
      <c r="E52" s="22"/>
    </row>
    <row r="53" spans="1:5">
      <c r="A53" s="7" t="s">
        <v>674</v>
      </c>
      <c r="B53" s="5">
        <v>28848</v>
      </c>
      <c r="C53" s="6"/>
      <c r="D53" s="5">
        <v>20568</v>
      </c>
      <c r="E53" s="22"/>
    </row>
    <row r="54" spans="1:5">
      <c r="A54" s="7" t="s">
        <v>675</v>
      </c>
      <c r="B54" s="5">
        <v>24582</v>
      </c>
      <c r="C54" s="6"/>
      <c r="D54" s="5">
        <v>25352</v>
      </c>
      <c r="E54" s="22"/>
    </row>
    <row r="55" spans="1:5">
      <c r="A55" s="7" t="s">
        <v>676</v>
      </c>
      <c r="B55" s="5">
        <v>37688</v>
      </c>
      <c r="C55" s="6"/>
      <c r="D55" s="5">
        <v>32276</v>
      </c>
      <c r="E55" s="22"/>
    </row>
    <row r="56" spans="1:5">
      <c r="A56" s="7" t="s">
        <v>677</v>
      </c>
      <c r="B56" s="5">
        <v>39216</v>
      </c>
      <c r="C56" s="6"/>
      <c r="D56" s="5">
        <v>33028</v>
      </c>
      <c r="E56" s="22"/>
    </row>
    <row r="57" spans="1:5">
      <c r="A57" s="7" t="s">
        <v>678</v>
      </c>
      <c r="B57" s="5">
        <v>472557</v>
      </c>
      <c r="C57" s="6"/>
      <c r="D57" s="5">
        <v>410365</v>
      </c>
      <c r="E57" s="22"/>
    </row>
    <row r="58" spans="1:5">
      <c r="A58" s="7" t="s">
        <v>679</v>
      </c>
      <c r="B58" s="5">
        <v>1154056</v>
      </c>
      <c r="C58" s="6"/>
      <c r="D58" s="5">
        <v>998296</v>
      </c>
      <c r="E58" s="22"/>
    </row>
    <row r="59" spans="1:5">
      <c r="A59" s="7" t="s">
        <v>680</v>
      </c>
      <c r="B59" s="5">
        <v>71258</v>
      </c>
      <c r="C59" s="6"/>
      <c r="D59" s="5">
        <v>52390</v>
      </c>
      <c r="E59" s="22"/>
    </row>
    <row r="60" spans="1:5">
      <c r="A60" s="7" t="s">
        <v>681</v>
      </c>
      <c r="B60" s="5">
        <v>349825</v>
      </c>
      <c r="C60" s="6"/>
      <c r="D60" s="5">
        <v>264413</v>
      </c>
      <c r="E60" s="22"/>
    </row>
    <row r="61" spans="1:5">
      <c r="A61" s="7" t="s">
        <v>682</v>
      </c>
      <c r="B61" s="5">
        <v>11274</v>
      </c>
      <c r="C61" s="6"/>
      <c r="D61" s="5">
        <v>9911</v>
      </c>
      <c r="E61" s="22"/>
    </row>
    <row r="62" spans="1:5">
      <c r="A62" s="7" t="s">
        <v>683</v>
      </c>
      <c r="B62" s="5">
        <v>203933</v>
      </c>
      <c r="C62" s="6"/>
      <c r="D62" s="5">
        <v>162320</v>
      </c>
      <c r="E62" s="22"/>
    </row>
    <row r="63" spans="1:5">
      <c r="A63" s="7" t="s">
        <v>684</v>
      </c>
      <c r="B63" s="152">
        <v>43790</v>
      </c>
      <c r="C63" s="6"/>
      <c r="D63" s="152">
        <v>53987</v>
      </c>
      <c r="E63" s="22"/>
    </row>
    <row r="64" spans="1:5">
      <c r="A64" s="7"/>
      <c r="B64" s="6"/>
      <c r="C64" s="6"/>
      <c r="D64" s="6"/>
      <c r="E64" s="22"/>
    </row>
    <row r="65" spans="1:5" ht="15.75" thickBot="1">
      <c r="A65" s="2" t="s">
        <v>685</v>
      </c>
      <c r="B65" s="157">
        <v>5090442</v>
      </c>
      <c r="C65" s="8"/>
      <c r="D65" s="157">
        <v>4351588</v>
      </c>
      <c r="E65" s="22"/>
    </row>
    <row r="66" spans="1:5" ht="15">
      <c r="A66" s="2"/>
      <c r="B66" s="8"/>
      <c r="C66" s="8"/>
      <c r="D66" s="8"/>
      <c r="E66" s="22"/>
    </row>
    <row r="67" spans="1:5">
      <c r="A67" s="2" t="s">
        <v>686</v>
      </c>
      <c r="B67" s="27"/>
      <c r="C67" s="459"/>
      <c r="D67" s="458"/>
      <c r="E67" s="22"/>
    </row>
    <row r="68" spans="1:5">
      <c r="A68" s="7" t="s">
        <v>687</v>
      </c>
      <c r="B68" s="5">
        <v>18280</v>
      </c>
      <c r="C68" s="6"/>
      <c r="D68" s="5">
        <v>18280</v>
      </c>
      <c r="E68" s="22"/>
    </row>
    <row r="69" spans="1:5">
      <c r="A69" s="7" t="s">
        <v>688</v>
      </c>
      <c r="B69" s="5">
        <v>122510</v>
      </c>
      <c r="C69" s="6"/>
      <c r="D69" s="5">
        <v>117965</v>
      </c>
      <c r="E69" s="22"/>
    </row>
    <row r="70" spans="1:5">
      <c r="A70" s="7" t="s">
        <v>689</v>
      </c>
      <c r="B70" s="5">
        <v>18562</v>
      </c>
      <c r="C70" s="6"/>
      <c r="D70" s="5">
        <v>26246</v>
      </c>
      <c r="E70" s="22"/>
    </row>
    <row r="71" spans="1:5">
      <c r="A71" s="7" t="s">
        <v>690</v>
      </c>
      <c r="B71" s="5">
        <v>11366</v>
      </c>
      <c r="C71" s="6"/>
      <c r="D71" s="5">
        <v>8498</v>
      </c>
      <c r="E71" s="22"/>
    </row>
    <row r="72" spans="1:5">
      <c r="A72" s="7" t="s">
        <v>691</v>
      </c>
      <c r="B72" s="5">
        <v>36799</v>
      </c>
      <c r="C72" s="6"/>
      <c r="D72" s="5">
        <v>28248</v>
      </c>
      <c r="E72" s="22"/>
    </row>
    <row r="73" spans="1:5">
      <c r="A73" s="7" t="s">
        <v>692</v>
      </c>
      <c r="B73" s="152">
        <v>175932</v>
      </c>
      <c r="C73" s="6"/>
      <c r="D73" s="152">
        <v>135011</v>
      </c>
      <c r="E73" s="22"/>
    </row>
    <row r="74" spans="1:5">
      <c r="A74" s="7"/>
      <c r="B74" s="6"/>
      <c r="C74" s="6"/>
      <c r="D74" s="5"/>
      <c r="E74" s="22"/>
    </row>
    <row r="75" spans="1:5" ht="15">
      <c r="A75" s="2" t="s">
        <v>693</v>
      </c>
      <c r="B75" s="8">
        <v>383449</v>
      </c>
      <c r="C75" s="8"/>
      <c r="D75" s="8">
        <v>334248</v>
      </c>
      <c r="E75" s="22"/>
    </row>
    <row r="76" spans="1:5">
      <c r="A76" s="7" t="s">
        <v>694</v>
      </c>
      <c r="B76" s="159">
        <v>103012</v>
      </c>
      <c r="C76" s="155"/>
      <c r="D76" s="158">
        <v>79323</v>
      </c>
      <c r="E76" s="22"/>
    </row>
    <row r="77" spans="1:5">
      <c r="A77" s="7"/>
      <c r="B77" s="112"/>
      <c r="C77" s="155"/>
      <c r="D77" s="155"/>
      <c r="E77" s="22"/>
    </row>
    <row r="78" spans="1:5" ht="15">
      <c r="A78" s="2" t="s">
        <v>695</v>
      </c>
      <c r="B78" s="453">
        <v>486461</v>
      </c>
      <c r="C78" s="452"/>
      <c r="D78" s="451">
        <v>413571</v>
      </c>
      <c r="E78" s="22"/>
    </row>
    <row r="79" spans="1:5">
      <c r="A79" s="7"/>
      <c r="B79" s="112"/>
      <c r="C79" s="155"/>
      <c r="D79" s="155"/>
      <c r="E79" s="22"/>
    </row>
    <row r="80" spans="1:5" ht="15.75" thickBot="1">
      <c r="A80" s="2" t="s">
        <v>696</v>
      </c>
      <c r="B80" s="157">
        <v>5576903</v>
      </c>
      <c r="C80" s="8"/>
      <c r="D80" s="157">
        <v>4765159</v>
      </c>
      <c r="E80" s="22"/>
    </row>
    <row r="83" spans="1:4" s="20" customFormat="1" ht="15">
      <c r="A83" s="28" t="s">
        <v>0</v>
      </c>
      <c r="B83" s="31"/>
      <c r="C83" s="156"/>
      <c r="D83" s="30"/>
    </row>
  </sheetData>
  <mergeCells count="1">
    <mergeCell ref="A3:A4"/>
  </mergeCells>
  <phoneticPr fontId="1" type="noConversion"/>
  <pageMargins left="0.7" right="0.7" top="0.75" bottom="0.75" header="0.3" footer="0.3"/>
  <pageSetup paperSize="9" orientation="portrait" verticalDpi="599"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showGridLines="0" zoomScaleNormal="100" workbookViewId="0">
      <pane xSplit="1" ySplit="4" topLeftCell="B5" activePane="bottomRight" state="frozen"/>
      <selection activeCell="F8" sqref="F8"/>
      <selection pane="topRight" activeCell="F8" sqref="F8"/>
      <selection pane="bottomLeft" activeCell="F8" sqref="F8"/>
      <selection pane="bottomRight" activeCell="F8" sqref="F8"/>
    </sheetView>
  </sheetViews>
  <sheetFormatPr defaultRowHeight="14.25"/>
  <cols>
    <col min="1" max="1" width="43.75" style="23" customWidth="1"/>
    <col min="2" max="2" width="12" style="23" bestFit="1" customWidth="1"/>
    <col min="3" max="3" width="2.5" style="111" customWidth="1"/>
    <col min="4" max="4" width="12" style="23" bestFit="1" customWidth="1"/>
    <col min="5" max="5" width="10.5" style="23" bestFit="1" customWidth="1"/>
    <col min="6" max="16384" width="9" style="23"/>
  </cols>
  <sheetData>
    <row r="1" spans="1:6" s="20" customFormat="1" ht="26.25">
      <c r="A1" s="98" t="s">
        <v>293</v>
      </c>
      <c r="C1" s="165"/>
      <c r="E1" s="100"/>
    </row>
    <row r="2" spans="1:6" s="32" customFormat="1" ht="16.5" customHeight="1">
      <c r="A2" s="18"/>
      <c r="C2" s="166"/>
      <c r="E2" s="104"/>
    </row>
    <row r="3" spans="1:6" s="22" customFormat="1" ht="15">
      <c r="A3" s="454" t="s">
        <v>697</v>
      </c>
      <c r="B3" s="10" t="s">
        <v>701</v>
      </c>
      <c r="C3" s="167"/>
      <c r="D3" s="10" t="s">
        <v>700</v>
      </c>
    </row>
    <row r="4" spans="1:6" s="22" customFormat="1" ht="13.5" customHeight="1">
      <c r="A4" s="454"/>
      <c r="B4" s="462" t="s">
        <v>698</v>
      </c>
      <c r="C4" s="463"/>
      <c r="D4" s="462" t="s">
        <v>698</v>
      </c>
    </row>
    <row r="5" spans="1:6" s="22" customFormat="1" ht="13.5" customHeight="1">
      <c r="A5" s="2" t="s">
        <v>702</v>
      </c>
      <c r="B5" s="10"/>
      <c r="C5" s="167"/>
      <c r="D5" s="10"/>
    </row>
    <row r="6" spans="1:6" s="22" customFormat="1">
      <c r="A6" s="464" t="s">
        <v>703</v>
      </c>
      <c r="B6" s="160">
        <v>469555</v>
      </c>
      <c r="C6" s="160"/>
      <c r="D6" s="160">
        <v>386012</v>
      </c>
      <c r="E6" s="35"/>
    </row>
    <row r="7" spans="1:6" s="22" customFormat="1">
      <c r="A7" s="461" t="s">
        <v>757</v>
      </c>
      <c r="B7" s="160">
        <v>106</v>
      </c>
      <c r="C7" s="160"/>
      <c r="D7" s="160">
        <v>63</v>
      </c>
      <c r="E7" s="35"/>
    </row>
    <row r="8" spans="1:6" s="22" customFormat="1">
      <c r="A8" s="464" t="s">
        <v>704</v>
      </c>
      <c r="B8" s="160">
        <v>-17827</v>
      </c>
      <c r="C8" s="160"/>
      <c r="D8" s="160">
        <v>-25208</v>
      </c>
      <c r="E8" s="35"/>
    </row>
    <row r="9" spans="1:6" s="22" customFormat="1">
      <c r="A9" s="464" t="s">
        <v>705</v>
      </c>
      <c r="B9" s="164">
        <v>-10108</v>
      </c>
      <c r="C9" s="160"/>
      <c r="D9" s="164">
        <v>-10958</v>
      </c>
      <c r="E9" s="35"/>
    </row>
    <row r="10" spans="1:6" s="22" customFormat="1" ht="15">
      <c r="A10" s="465" t="s">
        <v>706</v>
      </c>
      <c r="B10" s="174">
        <v>441620</v>
      </c>
      <c r="C10" s="8"/>
      <c r="D10" s="174">
        <v>349846</v>
      </c>
      <c r="E10" s="35"/>
      <c r="F10" s="35"/>
    </row>
    <row r="11" spans="1:6" s="22" customFormat="1" ht="15">
      <c r="A11" s="465"/>
      <c r="B11" s="24"/>
      <c r="C11" s="24"/>
      <c r="D11" s="24"/>
      <c r="E11" s="35"/>
      <c r="F11" s="35"/>
    </row>
    <row r="12" spans="1:6" s="22" customFormat="1">
      <c r="A12" s="464" t="s">
        <v>707</v>
      </c>
      <c r="B12" s="160">
        <v>131075</v>
      </c>
      <c r="C12" s="160"/>
      <c r="D12" s="160">
        <v>134635</v>
      </c>
      <c r="E12" s="35"/>
      <c r="F12" s="35"/>
    </row>
    <row r="13" spans="1:6" s="22" customFormat="1">
      <c r="A13" s="464" t="s">
        <v>708</v>
      </c>
      <c r="B13" s="164">
        <v>-52937</v>
      </c>
      <c r="C13" s="160"/>
      <c r="D13" s="164">
        <v>-64869</v>
      </c>
      <c r="E13" s="35"/>
      <c r="F13" s="35"/>
    </row>
    <row r="14" spans="1:6" s="22" customFormat="1">
      <c r="A14" s="464" t="s">
        <v>709</v>
      </c>
      <c r="B14" s="172">
        <v>78138</v>
      </c>
      <c r="C14" s="160"/>
      <c r="D14" s="171">
        <v>69766</v>
      </c>
      <c r="E14" s="35"/>
      <c r="F14" s="35"/>
    </row>
    <row r="15" spans="1:6" s="22" customFormat="1">
      <c r="A15" s="464"/>
      <c r="B15" s="160"/>
      <c r="C15" s="160"/>
      <c r="D15" s="173"/>
      <c r="E15" s="35"/>
      <c r="F15" s="35"/>
    </row>
    <row r="16" spans="1:6" s="22" customFormat="1">
      <c r="A16" s="464" t="s">
        <v>710</v>
      </c>
      <c r="B16" s="160">
        <v>39859</v>
      </c>
      <c r="C16" s="160"/>
      <c r="D16" s="160">
        <v>37995</v>
      </c>
      <c r="E16" s="35"/>
      <c r="F16" s="35"/>
    </row>
    <row r="17" spans="1:6" s="22" customFormat="1">
      <c r="A17" s="464" t="s">
        <v>711</v>
      </c>
      <c r="B17" s="164">
        <v>-4392</v>
      </c>
      <c r="C17" s="160"/>
      <c r="D17" s="164">
        <v>-3425</v>
      </c>
      <c r="E17" s="35"/>
      <c r="F17" s="35"/>
    </row>
    <row r="18" spans="1:6" s="22" customFormat="1">
      <c r="A18" s="464" t="s">
        <v>712</v>
      </c>
      <c r="B18" s="172">
        <v>35467</v>
      </c>
      <c r="C18" s="160"/>
      <c r="D18" s="171">
        <v>34570</v>
      </c>
      <c r="E18" s="35"/>
      <c r="F18" s="35"/>
    </row>
    <row r="19" spans="1:6" s="22" customFormat="1">
      <c r="A19" s="464"/>
      <c r="B19" s="160"/>
      <c r="C19" s="160"/>
      <c r="D19" s="173"/>
      <c r="E19" s="35"/>
      <c r="F19" s="35"/>
    </row>
    <row r="20" spans="1:6" s="22" customFormat="1">
      <c r="A20" s="464" t="s">
        <v>713</v>
      </c>
      <c r="B20" s="160">
        <v>109678</v>
      </c>
      <c r="C20" s="160"/>
      <c r="D20" s="160">
        <v>137844</v>
      </c>
      <c r="E20" s="35"/>
      <c r="F20" s="35"/>
    </row>
    <row r="21" spans="1:6" s="22" customFormat="1">
      <c r="A21" s="464" t="s">
        <v>714</v>
      </c>
      <c r="B21" s="160">
        <v>3831</v>
      </c>
      <c r="C21" s="160"/>
      <c r="D21" s="160">
        <v>125</v>
      </c>
      <c r="E21" s="35"/>
      <c r="F21" s="35"/>
    </row>
    <row r="22" spans="1:6" s="22" customFormat="1">
      <c r="A22" s="464" t="s">
        <v>715</v>
      </c>
      <c r="B22" s="160">
        <v>1401</v>
      </c>
      <c r="C22" s="160"/>
      <c r="D22" s="160">
        <v>256</v>
      </c>
      <c r="E22" s="35"/>
      <c r="F22" s="35"/>
    </row>
    <row r="23" spans="1:6" s="22" customFormat="1">
      <c r="A23" s="464" t="s">
        <v>716</v>
      </c>
      <c r="B23" s="164">
        <v>42318</v>
      </c>
      <c r="C23" s="160"/>
      <c r="D23" s="164">
        <v>27583</v>
      </c>
      <c r="E23" s="35"/>
      <c r="F23" s="35"/>
    </row>
    <row r="24" spans="1:6" s="22" customFormat="1" ht="15.75" thickBot="1">
      <c r="A24" s="465" t="s">
        <v>717</v>
      </c>
      <c r="B24" s="170">
        <v>712453</v>
      </c>
      <c r="C24" s="8"/>
      <c r="D24" s="170">
        <v>619990</v>
      </c>
      <c r="E24" s="35"/>
      <c r="F24" s="35"/>
    </row>
    <row r="25" spans="1:6" s="22" customFormat="1">
      <c r="A25" s="464"/>
      <c r="B25" s="37"/>
      <c r="C25" s="168"/>
      <c r="D25" s="37"/>
      <c r="E25" s="35"/>
      <c r="F25" s="35"/>
    </row>
    <row r="26" spans="1:6" s="22" customFormat="1">
      <c r="A26" s="2" t="s">
        <v>718</v>
      </c>
      <c r="B26" s="37"/>
      <c r="C26" s="168"/>
      <c r="D26" s="37"/>
      <c r="E26" s="35"/>
      <c r="F26" s="35"/>
    </row>
    <row r="27" spans="1:6" s="22" customFormat="1">
      <c r="A27" s="464" t="s">
        <v>719</v>
      </c>
      <c r="B27" s="160">
        <v>-16050</v>
      </c>
      <c r="C27" s="160"/>
      <c r="D27" s="160">
        <v>-16578</v>
      </c>
      <c r="E27" s="35"/>
      <c r="F27" s="35"/>
    </row>
    <row r="28" spans="1:6" s="22" customFormat="1">
      <c r="A28" s="464" t="s">
        <v>720</v>
      </c>
      <c r="B28" s="160">
        <v>-140236</v>
      </c>
      <c r="C28" s="160"/>
      <c r="D28" s="160">
        <v>-118125</v>
      </c>
      <c r="E28" s="35"/>
      <c r="F28" s="35"/>
    </row>
    <row r="29" spans="1:6" s="22" customFormat="1">
      <c r="A29" s="464" t="s">
        <v>721</v>
      </c>
      <c r="B29" s="160">
        <v>11208</v>
      </c>
      <c r="C29" s="160"/>
      <c r="D29" s="160">
        <v>13016</v>
      </c>
      <c r="E29" s="35"/>
      <c r="F29" s="35"/>
    </row>
    <row r="30" spans="1:6" s="22" customFormat="1">
      <c r="A30" s="464" t="s">
        <v>722</v>
      </c>
      <c r="B30" s="160">
        <v>-149613</v>
      </c>
      <c r="C30" s="160"/>
      <c r="D30" s="160">
        <v>-140108</v>
      </c>
      <c r="E30" s="35"/>
      <c r="F30" s="35"/>
    </row>
    <row r="31" spans="1:6" s="22" customFormat="1">
      <c r="A31" s="464" t="s">
        <v>723</v>
      </c>
      <c r="B31" s="160">
        <v>-1522</v>
      </c>
      <c r="C31" s="160"/>
      <c r="D31" s="160">
        <v>2127</v>
      </c>
      <c r="E31" s="35"/>
      <c r="F31" s="35"/>
    </row>
    <row r="32" spans="1:6" s="22" customFormat="1">
      <c r="A32" s="464" t="s">
        <v>724</v>
      </c>
      <c r="B32" s="160">
        <v>-11236</v>
      </c>
      <c r="C32" s="160"/>
      <c r="D32" s="160">
        <v>-8455</v>
      </c>
      <c r="E32" s="35"/>
      <c r="F32" s="35"/>
    </row>
    <row r="33" spans="1:6" s="22" customFormat="1">
      <c r="A33" s="464" t="s">
        <v>725</v>
      </c>
      <c r="B33" s="160">
        <v>-12</v>
      </c>
      <c r="C33" s="160"/>
      <c r="D33" s="160">
        <v>-11</v>
      </c>
      <c r="E33" s="35"/>
      <c r="F33" s="35"/>
    </row>
    <row r="34" spans="1:6" s="22" customFormat="1">
      <c r="A34" s="464" t="s">
        <v>726</v>
      </c>
      <c r="B34" s="160">
        <v>-78742</v>
      </c>
      <c r="C34" s="160"/>
      <c r="D34" s="160">
        <v>-50633</v>
      </c>
      <c r="E34" s="35"/>
      <c r="F34" s="35"/>
    </row>
    <row r="35" spans="1:6" s="22" customFormat="1">
      <c r="A35" s="464" t="s">
        <v>727</v>
      </c>
      <c r="B35" s="160">
        <v>-9268</v>
      </c>
      <c r="C35" s="160"/>
      <c r="D35" s="160">
        <v>-20815</v>
      </c>
      <c r="E35" s="35"/>
      <c r="F35" s="35"/>
    </row>
    <row r="36" spans="1:6" s="22" customFormat="1">
      <c r="A36" s="464" t="s">
        <v>728</v>
      </c>
      <c r="B36" s="160">
        <v>-129997</v>
      </c>
      <c r="C36" s="160"/>
      <c r="D36" s="160">
        <v>-112737</v>
      </c>
      <c r="E36" s="35"/>
      <c r="F36" s="35"/>
    </row>
    <row r="37" spans="1:6" s="22" customFormat="1">
      <c r="A37" s="464" t="s">
        <v>729</v>
      </c>
      <c r="B37" s="160">
        <v>6353</v>
      </c>
      <c r="C37" s="160"/>
      <c r="D37" s="160">
        <v>9148</v>
      </c>
      <c r="E37" s="35"/>
      <c r="F37" s="35"/>
    </row>
    <row r="38" spans="1:6" s="22" customFormat="1">
      <c r="A38" s="464" t="s">
        <v>730</v>
      </c>
      <c r="B38" s="160">
        <v>-12144</v>
      </c>
      <c r="C38" s="160"/>
      <c r="D38" s="160">
        <v>-7539</v>
      </c>
      <c r="E38" s="35"/>
      <c r="F38" s="35"/>
    </row>
    <row r="39" spans="1:6" s="22" customFormat="1">
      <c r="A39" s="464" t="s">
        <v>731</v>
      </c>
      <c r="B39" s="160">
        <v>-38932</v>
      </c>
      <c r="C39" s="160"/>
      <c r="D39" s="160">
        <v>-39785</v>
      </c>
      <c r="E39" s="35"/>
      <c r="F39" s="35"/>
    </row>
    <row r="40" spans="1:6" s="22" customFormat="1">
      <c r="A40" s="464" t="s">
        <v>732</v>
      </c>
      <c r="B40" s="164">
        <v>-48894</v>
      </c>
      <c r="C40" s="160"/>
      <c r="D40" s="164">
        <v>-36548</v>
      </c>
      <c r="E40" s="35"/>
      <c r="F40" s="35"/>
    </row>
    <row r="41" spans="1:6" s="22" customFormat="1" ht="15.75" thickBot="1">
      <c r="A41" s="465" t="s">
        <v>733</v>
      </c>
      <c r="B41" s="170">
        <v>-619085</v>
      </c>
      <c r="C41" s="8"/>
      <c r="D41" s="170">
        <v>-527043</v>
      </c>
      <c r="E41" s="35"/>
      <c r="F41" s="35"/>
    </row>
    <row r="42" spans="1:6" s="22" customFormat="1" ht="15">
      <c r="A42" s="465"/>
      <c r="B42" s="160"/>
      <c r="C42" s="160"/>
      <c r="D42" s="160"/>
      <c r="E42" s="35"/>
      <c r="F42" s="35"/>
    </row>
    <row r="43" spans="1:6" s="22" customFormat="1" ht="15">
      <c r="A43" s="2" t="s">
        <v>734</v>
      </c>
      <c r="B43" s="11">
        <v>93368</v>
      </c>
      <c r="C43" s="8"/>
      <c r="D43" s="11">
        <v>92947</v>
      </c>
      <c r="E43" s="35"/>
      <c r="F43" s="35"/>
    </row>
    <row r="44" spans="1:6" s="22" customFormat="1">
      <c r="A44" s="464" t="s">
        <v>735</v>
      </c>
      <c r="B44" s="161">
        <v>1402</v>
      </c>
      <c r="C44" s="160"/>
      <c r="D44" s="161">
        <v>859</v>
      </c>
      <c r="E44" s="35"/>
      <c r="F44" s="35"/>
    </row>
    <row r="45" spans="1:6" s="22" customFormat="1">
      <c r="A45" s="464" t="s">
        <v>736</v>
      </c>
      <c r="B45" s="164">
        <v>-359</v>
      </c>
      <c r="C45" s="160"/>
      <c r="D45" s="164">
        <v>-393</v>
      </c>
      <c r="E45" s="35"/>
      <c r="F45" s="35"/>
    </row>
    <row r="46" spans="1:6" s="22" customFormat="1">
      <c r="A46" s="464"/>
      <c r="B46" s="160"/>
      <c r="C46" s="160"/>
      <c r="D46" s="160"/>
      <c r="E46" s="35"/>
      <c r="F46" s="35"/>
    </row>
    <row r="47" spans="1:6" s="22" customFormat="1" ht="15">
      <c r="A47" s="2" t="s">
        <v>737</v>
      </c>
      <c r="B47" s="11">
        <v>94411</v>
      </c>
      <c r="C47" s="8"/>
      <c r="D47" s="11">
        <v>93413</v>
      </c>
      <c r="E47" s="35"/>
      <c r="F47" s="35"/>
    </row>
    <row r="48" spans="1:6" s="22" customFormat="1">
      <c r="A48" s="464" t="s">
        <v>738</v>
      </c>
      <c r="B48" s="164">
        <v>-22043</v>
      </c>
      <c r="C48" s="160"/>
      <c r="D48" s="164">
        <v>-28235</v>
      </c>
      <c r="E48" s="35"/>
      <c r="F48" s="35"/>
    </row>
    <row r="49" spans="1:6" s="22" customFormat="1">
      <c r="A49" s="464"/>
      <c r="B49" s="160"/>
      <c r="C49" s="160"/>
      <c r="D49" s="160"/>
      <c r="E49" s="35"/>
      <c r="F49" s="35"/>
    </row>
    <row r="50" spans="1:6" s="22" customFormat="1" ht="15">
      <c r="A50" s="2" t="s">
        <v>739</v>
      </c>
      <c r="B50" s="175">
        <v>72368</v>
      </c>
      <c r="C50" s="8"/>
      <c r="D50" s="175">
        <v>65178</v>
      </c>
      <c r="E50" s="35"/>
      <c r="F50" s="35"/>
    </row>
    <row r="51" spans="1:6" s="22" customFormat="1">
      <c r="A51" s="464" t="s">
        <v>740</v>
      </c>
      <c r="B51" s="161">
        <v>62394</v>
      </c>
      <c r="C51" s="160"/>
      <c r="D51" s="161">
        <v>54203</v>
      </c>
      <c r="E51" s="35"/>
      <c r="F51" s="35"/>
    </row>
    <row r="52" spans="1:6" s="22" customFormat="1">
      <c r="A52" s="464" t="s">
        <v>741</v>
      </c>
      <c r="B52" s="164">
        <v>9974</v>
      </c>
      <c r="C52" s="160"/>
      <c r="D52" s="164">
        <v>10975</v>
      </c>
      <c r="E52" s="35"/>
      <c r="F52" s="35"/>
    </row>
    <row r="53" spans="1:6" s="22" customFormat="1" ht="15.75" thickBot="1">
      <c r="A53" s="464"/>
      <c r="B53" s="170">
        <v>72368</v>
      </c>
      <c r="C53" s="8"/>
      <c r="D53" s="170">
        <v>65178</v>
      </c>
      <c r="E53" s="35"/>
      <c r="F53" s="35"/>
    </row>
    <row r="54" spans="1:6" s="22" customFormat="1" ht="15">
      <c r="A54" s="2" t="s">
        <v>742</v>
      </c>
      <c r="B54" s="37"/>
      <c r="C54" s="160"/>
      <c r="D54" s="161"/>
      <c r="E54" s="35"/>
      <c r="F54" s="35"/>
    </row>
    <row r="55" spans="1:6" s="22" customFormat="1">
      <c r="A55" s="464" t="s">
        <v>743</v>
      </c>
      <c r="B55" s="163">
        <v>3.5</v>
      </c>
      <c r="C55" s="169"/>
      <c r="D55" s="162">
        <v>2.98</v>
      </c>
      <c r="E55" s="35"/>
      <c r="F55" s="35"/>
    </row>
    <row r="56" spans="1:6" s="22" customFormat="1" ht="15" thickBot="1">
      <c r="A56" s="464" t="s">
        <v>744</v>
      </c>
      <c r="B56" s="177">
        <v>3.49</v>
      </c>
      <c r="C56" s="169"/>
      <c r="D56" s="176">
        <v>2.98</v>
      </c>
      <c r="E56" s="35"/>
      <c r="F56" s="35"/>
    </row>
    <row r="57" spans="1:6" s="22" customFormat="1">
      <c r="A57" s="464"/>
      <c r="B57" s="178"/>
      <c r="C57" s="169"/>
      <c r="D57" s="169"/>
      <c r="E57" s="35"/>
      <c r="F57" s="35"/>
    </row>
    <row r="58" spans="1:6" s="22" customFormat="1">
      <c r="A58" s="466" t="s">
        <v>745</v>
      </c>
      <c r="B58" s="37"/>
      <c r="C58" s="168"/>
      <c r="D58" s="37"/>
      <c r="E58" s="35"/>
      <c r="F58" s="35"/>
    </row>
    <row r="59" spans="1:6">
      <c r="A59" s="467" t="s">
        <v>746</v>
      </c>
      <c r="B59" s="26"/>
      <c r="C59" s="110"/>
      <c r="D59" s="26"/>
      <c r="E59" s="35"/>
      <c r="F59" s="35"/>
    </row>
    <row r="60" spans="1:6">
      <c r="A60" s="467" t="s">
        <v>747</v>
      </c>
      <c r="B60" s="26"/>
      <c r="C60" s="110"/>
      <c r="D60" s="26"/>
      <c r="E60" s="35"/>
      <c r="F60" s="35"/>
    </row>
    <row r="61" spans="1:6">
      <c r="A61" s="467" t="s">
        <v>748</v>
      </c>
      <c r="B61" s="161">
        <v>-12243</v>
      </c>
      <c r="C61" s="160"/>
      <c r="D61" s="161">
        <v>970</v>
      </c>
      <c r="E61" s="35"/>
      <c r="F61" s="35"/>
    </row>
    <row r="62" spans="1:6">
      <c r="A62" s="467" t="s">
        <v>749</v>
      </c>
      <c r="B62" s="161">
        <v>3430</v>
      </c>
      <c r="C62" s="160"/>
      <c r="D62" s="161">
        <v>-552</v>
      </c>
      <c r="E62" s="35"/>
      <c r="F62" s="35"/>
    </row>
    <row r="63" spans="1:6">
      <c r="A63" s="467" t="s">
        <v>750</v>
      </c>
      <c r="B63" s="161">
        <v>1167</v>
      </c>
      <c r="C63" s="160"/>
      <c r="D63" s="161">
        <v>-66</v>
      </c>
      <c r="E63" s="35"/>
      <c r="F63" s="35"/>
    </row>
    <row r="64" spans="1:6" ht="27.75">
      <c r="A64" s="467" t="s">
        <v>751</v>
      </c>
      <c r="B64" s="161">
        <v>-38</v>
      </c>
      <c r="C64" s="160"/>
      <c r="D64" s="161">
        <v>10</v>
      </c>
      <c r="E64" s="35"/>
      <c r="F64" s="35"/>
    </row>
    <row r="65" spans="1:6">
      <c r="A65" s="467" t="s">
        <v>752</v>
      </c>
      <c r="B65" s="161">
        <v>117</v>
      </c>
      <c r="C65" s="160"/>
      <c r="D65" s="161">
        <v>390</v>
      </c>
      <c r="E65" s="35"/>
      <c r="F65" s="35"/>
    </row>
    <row r="66" spans="1:6" ht="15">
      <c r="A66" s="136" t="s">
        <v>753</v>
      </c>
      <c r="B66" s="8">
        <v>-7567</v>
      </c>
      <c r="C66" s="8"/>
      <c r="D66" s="8">
        <v>752</v>
      </c>
      <c r="E66" s="35"/>
      <c r="F66" s="35"/>
    </row>
    <row r="67" spans="1:6" ht="15">
      <c r="A67" s="136"/>
      <c r="B67" s="197"/>
      <c r="C67" s="8"/>
      <c r="D67" s="197"/>
      <c r="E67" s="35"/>
      <c r="F67" s="35"/>
    </row>
    <row r="68" spans="1:6" ht="15.75" thickBot="1">
      <c r="A68" s="466" t="s">
        <v>754</v>
      </c>
      <c r="B68" s="157">
        <v>64801</v>
      </c>
      <c r="C68" s="8"/>
      <c r="D68" s="157">
        <v>65930</v>
      </c>
      <c r="E68" s="35"/>
      <c r="F68" s="35"/>
    </row>
    <row r="69" spans="1:6" ht="15">
      <c r="A69" s="467" t="s">
        <v>755</v>
      </c>
      <c r="B69" s="11">
        <v>54710</v>
      </c>
      <c r="C69" s="24"/>
      <c r="D69" s="11">
        <v>54565</v>
      </c>
      <c r="E69" s="35"/>
      <c r="F69" s="35"/>
    </row>
    <row r="70" spans="1:6">
      <c r="A70" s="467" t="s">
        <v>756</v>
      </c>
      <c r="B70" s="164">
        <v>10091</v>
      </c>
      <c r="C70" s="160"/>
      <c r="D70" s="164">
        <v>11365</v>
      </c>
      <c r="E70" s="35"/>
      <c r="F70" s="33"/>
    </row>
    <row r="71" spans="1:6" ht="15.75" thickBot="1">
      <c r="B71" s="199">
        <v>64801</v>
      </c>
      <c r="C71" s="198"/>
      <c r="D71" s="199">
        <v>65930</v>
      </c>
      <c r="F71" s="33"/>
    </row>
    <row r="72" spans="1:6">
      <c r="F72" s="33"/>
    </row>
    <row r="73" spans="1:6" s="20" customFormat="1" ht="15">
      <c r="A73" s="28" t="s">
        <v>0</v>
      </c>
      <c r="B73" s="30"/>
      <c r="C73" s="156"/>
      <c r="D73" s="30"/>
    </row>
    <row r="74" spans="1:6">
      <c r="F74" s="33"/>
    </row>
    <row r="75" spans="1:6">
      <c r="F75" s="33"/>
    </row>
    <row r="76" spans="1:6">
      <c r="F76" s="33"/>
    </row>
    <row r="77" spans="1:6">
      <c r="F77" s="33"/>
    </row>
    <row r="78" spans="1:6">
      <c r="F78" s="33"/>
    </row>
    <row r="79" spans="1:6">
      <c r="F79" s="33"/>
    </row>
    <row r="80" spans="1:6">
      <c r="F80" s="33"/>
    </row>
    <row r="81" spans="6:6">
      <c r="F81" s="33"/>
    </row>
    <row r="82" spans="6:6">
      <c r="F82" s="33"/>
    </row>
    <row r="83" spans="6:6">
      <c r="F83" s="33"/>
    </row>
    <row r="84" spans="6:6">
      <c r="F84" s="33"/>
    </row>
    <row r="85" spans="6:6">
      <c r="F85" s="33"/>
    </row>
  </sheetData>
  <mergeCells count="1">
    <mergeCell ref="A3:A4"/>
  </mergeCells>
  <phoneticPr fontId="1"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87"/>
  <sheetViews>
    <sheetView workbookViewId="0">
      <pane xSplit="1" ySplit="6" topLeftCell="B7" activePane="bottomRight" state="frozen"/>
      <selection pane="topRight" activeCell="B1" sqref="B1"/>
      <selection pane="bottomLeft" activeCell="A7" sqref="A7"/>
      <selection pane="bottomRight" activeCell="T164" sqref="T164"/>
    </sheetView>
  </sheetViews>
  <sheetFormatPr defaultRowHeight="13.5"/>
  <cols>
    <col min="1" max="1" width="38.25" style="129" customWidth="1"/>
    <col min="2" max="2" width="13" style="138" bestFit="1" customWidth="1"/>
    <col min="3" max="3" width="2" style="139" customWidth="1"/>
    <col min="4" max="4" width="12.125" style="138" bestFit="1" customWidth="1"/>
    <col min="5" max="5" width="2.25" style="139" customWidth="1"/>
    <col min="6" max="6" width="13" style="138" bestFit="1" customWidth="1"/>
    <col min="7" max="7" width="2.5" style="139" customWidth="1"/>
    <col min="8" max="8" width="10.5" style="138" bestFit="1" customWidth="1"/>
    <col min="9" max="9" width="2.5" style="139" customWidth="1"/>
    <col min="10" max="10" width="11" style="138" bestFit="1" customWidth="1"/>
    <col min="11" max="11" width="2.75" style="139" customWidth="1"/>
    <col min="12" max="12" width="11.5" style="138" bestFit="1" customWidth="1"/>
    <col min="13" max="13" width="2.5" style="139" customWidth="1"/>
    <col min="14" max="14" width="11.5" style="138" bestFit="1" customWidth="1"/>
    <col min="15" max="15" width="2.5" style="139" customWidth="1"/>
    <col min="16" max="16" width="12.125" style="138" bestFit="1" customWidth="1"/>
    <col min="17" max="17" width="2.5" style="139" customWidth="1"/>
    <col min="18" max="18" width="13" style="138" bestFit="1" customWidth="1"/>
  </cols>
  <sheetData>
    <row r="1" spans="1:49" s="20" customFormat="1" ht="26.25">
      <c r="A1" s="128" t="s">
        <v>166</v>
      </c>
      <c r="B1" s="138"/>
      <c r="C1" s="139"/>
      <c r="D1" s="208"/>
      <c r="E1" s="139"/>
      <c r="F1" s="138"/>
      <c r="G1" s="139"/>
      <c r="H1" s="138"/>
      <c r="I1" s="139"/>
      <c r="J1" s="138"/>
      <c r="K1" s="139"/>
      <c r="L1" s="138"/>
      <c r="M1" s="139"/>
      <c r="N1" s="138"/>
      <c r="O1" s="139"/>
      <c r="P1" s="138"/>
      <c r="Q1" s="139"/>
      <c r="R1" s="138"/>
    </row>
    <row r="3" spans="1:49" ht="15">
      <c r="A3" s="136" t="s">
        <v>253</v>
      </c>
    </row>
    <row r="4" spans="1:49">
      <c r="A4" s="137" t="s">
        <v>254</v>
      </c>
    </row>
    <row r="6" spans="1:49">
      <c r="A6" s="130" t="s">
        <v>105</v>
      </c>
      <c r="B6" s="140" t="s">
        <v>174</v>
      </c>
      <c r="C6" s="141"/>
      <c r="D6" s="140" t="s">
        <v>175</v>
      </c>
      <c r="E6" s="141"/>
      <c r="F6" s="140" t="s">
        <v>176</v>
      </c>
      <c r="G6" s="141"/>
      <c r="H6" s="140" t="s">
        <v>177</v>
      </c>
      <c r="I6" s="141"/>
      <c r="J6" s="140" t="s">
        <v>178</v>
      </c>
      <c r="K6" s="141"/>
      <c r="L6" s="140" t="s">
        <v>179</v>
      </c>
      <c r="M6" s="141"/>
      <c r="N6" s="140" t="s">
        <v>180</v>
      </c>
      <c r="O6" s="141"/>
      <c r="P6" s="140" t="s">
        <v>181</v>
      </c>
      <c r="Q6" s="141"/>
      <c r="R6" s="140" t="s">
        <v>182</v>
      </c>
    </row>
    <row r="7" spans="1:49">
      <c r="A7" s="130"/>
    </row>
    <row r="8" spans="1:49">
      <c r="A8" s="130" t="s">
        <v>106</v>
      </c>
      <c r="B8" s="142">
        <v>291264</v>
      </c>
      <c r="C8" s="142"/>
      <c r="D8" s="142">
        <v>178291</v>
      </c>
      <c r="E8" s="142"/>
      <c r="F8" s="138">
        <v>0</v>
      </c>
      <c r="G8" s="142"/>
      <c r="H8" s="138">
        <v>0</v>
      </c>
      <c r="I8" s="138"/>
      <c r="J8" s="138">
        <v>0</v>
      </c>
      <c r="K8" s="138"/>
      <c r="L8" s="138">
        <v>0</v>
      </c>
      <c r="M8" s="138"/>
      <c r="N8" s="138">
        <v>0</v>
      </c>
      <c r="O8" s="138"/>
      <c r="P8" s="138">
        <v>0</v>
      </c>
      <c r="Q8" s="142"/>
      <c r="R8" s="142">
        <v>469555</v>
      </c>
      <c r="S8" s="468"/>
    </row>
    <row r="9" spans="1:49">
      <c r="A9" s="130" t="s">
        <v>107</v>
      </c>
      <c r="B9" s="142">
        <v>-2014</v>
      </c>
      <c r="C9" s="142"/>
      <c r="D9" s="142">
        <v>-15813</v>
      </c>
      <c r="E9" s="142"/>
      <c r="F9" s="138">
        <v>0</v>
      </c>
      <c r="G9" s="142"/>
      <c r="H9" s="138">
        <v>0</v>
      </c>
      <c r="I9" s="138"/>
      <c r="J9" s="138">
        <v>0</v>
      </c>
      <c r="K9" s="138"/>
      <c r="L9" s="138">
        <v>0</v>
      </c>
      <c r="M9" s="138"/>
      <c r="N9" s="138">
        <v>0</v>
      </c>
      <c r="O9" s="138"/>
      <c r="P9" s="138">
        <v>0</v>
      </c>
      <c r="Q9" s="142"/>
      <c r="R9" s="142">
        <v>-17827</v>
      </c>
      <c r="S9" s="468"/>
    </row>
    <row r="10" spans="1:49">
      <c r="A10" s="130" t="s">
        <v>108</v>
      </c>
      <c r="B10" s="143">
        <v>-1186</v>
      </c>
      <c r="C10" s="142"/>
      <c r="D10" s="143">
        <v>-8922</v>
      </c>
      <c r="E10" s="142"/>
      <c r="F10" s="143">
        <v>0</v>
      </c>
      <c r="G10" s="142"/>
      <c r="H10" s="143">
        <v>0</v>
      </c>
      <c r="I10" s="142"/>
      <c r="J10" s="143">
        <v>0</v>
      </c>
      <c r="K10" s="142"/>
      <c r="L10" s="143">
        <v>0</v>
      </c>
      <c r="M10" s="142"/>
      <c r="N10" s="143">
        <v>0</v>
      </c>
      <c r="O10" s="142"/>
      <c r="P10" s="143">
        <v>0</v>
      </c>
      <c r="Q10" s="142"/>
      <c r="R10" s="143">
        <v>-10108</v>
      </c>
      <c r="S10" s="468"/>
      <c r="T10" s="468"/>
      <c r="U10" s="468"/>
      <c r="V10" s="468"/>
      <c r="W10" s="468"/>
      <c r="X10" s="468"/>
      <c r="Y10" s="468"/>
      <c r="Z10" s="468"/>
      <c r="AA10" s="468"/>
      <c r="AB10" s="468"/>
      <c r="AC10" s="468"/>
      <c r="AD10" s="468"/>
      <c r="AE10" s="468"/>
      <c r="AF10" s="468"/>
      <c r="AG10" s="468"/>
      <c r="AH10" s="468"/>
      <c r="AI10" s="468"/>
      <c r="AJ10" s="468"/>
      <c r="AK10" s="468"/>
      <c r="AL10" s="468"/>
      <c r="AM10" s="468"/>
      <c r="AN10" s="468"/>
      <c r="AO10" s="468"/>
      <c r="AP10" s="468"/>
      <c r="AQ10" s="468"/>
      <c r="AR10" s="468"/>
      <c r="AS10" s="468"/>
      <c r="AT10" s="468"/>
      <c r="AU10" s="468"/>
      <c r="AV10" s="468"/>
      <c r="AW10" s="468"/>
    </row>
    <row r="11" spans="1:49">
      <c r="A11" s="130" t="s">
        <v>109</v>
      </c>
      <c r="B11" s="142">
        <v>288064</v>
      </c>
      <c r="C11" s="142"/>
      <c r="D11" s="142">
        <v>153556</v>
      </c>
      <c r="E11" s="142"/>
      <c r="F11" s="142">
        <v>0</v>
      </c>
      <c r="G11" s="142"/>
      <c r="H11" s="142">
        <v>0</v>
      </c>
      <c r="I11" s="142"/>
      <c r="J11" s="142">
        <v>0</v>
      </c>
      <c r="K11" s="142"/>
      <c r="L11" s="142">
        <v>0</v>
      </c>
      <c r="M11" s="142"/>
      <c r="N11" s="142">
        <v>0</v>
      </c>
      <c r="O11" s="142"/>
      <c r="P11" s="142">
        <v>0</v>
      </c>
      <c r="Q11" s="142"/>
      <c r="R11" s="142">
        <v>441620</v>
      </c>
      <c r="S11" s="468"/>
      <c r="T11" s="468"/>
      <c r="U11" s="468"/>
      <c r="V11" s="468"/>
      <c r="W11" s="468"/>
      <c r="X11" s="468"/>
      <c r="Y11" s="468"/>
      <c r="Z11" s="468"/>
      <c r="AA11" s="468"/>
      <c r="AB11" s="468"/>
      <c r="AC11" s="468"/>
      <c r="AD11" s="468"/>
      <c r="AE11" s="468"/>
      <c r="AF11" s="468"/>
      <c r="AG11" s="468"/>
      <c r="AH11" s="468"/>
      <c r="AI11" s="468"/>
      <c r="AJ11" s="468"/>
      <c r="AK11" s="468"/>
      <c r="AL11" s="468"/>
      <c r="AM11" s="468"/>
      <c r="AN11" s="468"/>
      <c r="AO11" s="468"/>
      <c r="AP11" s="468"/>
      <c r="AQ11" s="468"/>
      <c r="AR11" s="468"/>
      <c r="AS11" s="468"/>
      <c r="AT11" s="468"/>
      <c r="AU11" s="468"/>
      <c r="AV11" s="468"/>
      <c r="AW11" s="468"/>
    </row>
    <row r="12" spans="1:49">
      <c r="A12" s="130" t="s">
        <v>110</v>
      </c>
      <c r="B12" s="142">
        <v>0</v>
      </c>
      <c r="C12" s="142"/>
      <c r="D12" s="142">
        <v>0</v>
      </c>
      <c r="E12" s="142"/>
      <c r="F12" s="142">
        <v>76248</v>
      </c>
      <c r="G12" s="142"/>
      <c r="H12" s="142">
        <v>0</v>
      </c>
      <c r="I12" s="142"/>
      <c r="J12" s="142">
        <v>0</v>
      </c>
      <c r="K12" s="142"/>
      <c r="L12" s="142">
        <v>0</v>
      </c>
      <c r="M12" s="142"/>
      <c r="N12" s="142">
        <v>0</v>
      </c>
      <c r="O12" s="142"/>
      <c r="P12" s="142">
        <v>1890</v>
      </c>
      <c r="Q12" s="142"/>
      <c r="R12" s="142">
        <v>78138</v>
      </c>
      <c r="S12" s="468"/>
      <c r="T12" s="468"/>
      <c r="U12" s="468"/>
      <c r="V12" s="468"/>
      <c r="W12" s="468"/>
      <c r="X12" s="468"/>
      <c r="Y12" s="468"/>
      <c r="Z12" s="468"/>
      <c r="AA12" s="468"/>
      <c r="AB12" s="468"/>
      <c r="AC12" s="468"/>
      <c r="AD12" s="468"/>
      <c r="AE12" s="468"/>
      <c r="AF12" s="468"/>
      <c r="AG12" s="468"/>
      <c r="AH12" s="468"/>
      <c r="AI12" s="468"/>
      <c r="AJ12" s="468"/>
      <c r="AK12" s="468"/>
      <c r="AL12" s="468"/>
      <c r="AM12" s="468"/>
      <c r="AN12" s="468"/>
      <c r="AO12" s="468"/>
      <c r="AP12" s="468"/>
      <c r="AQ12" s="468"/>
      <c r="AR12" s="468"/>
      <c r="AS12" s="468"/>
      <c r="AT12" s="468"/>
      <c r="AU12" s="468"/>
      <c r="AV12" s="468"/>
      <c r="AW12" s="468"/>
    </row>
    <row r="13" spans="1:49">
      <c r="A13" s="130" t="s">
        <v>111</v>
      </c>
      <c r="B13" s="142">
        <v>0</v>
      </c>
      <c r="C13" s="142"/>
      <c r="D13" s="142">
        <v>0</v>
      </c>
      <c r="E13" s="142"/>
      <c r="F13" s="142">
        <v>-1890</v>
      </c>
      <c r="G13" s="142"/>
      <c r="H13" s="142">
        <v>0</v>
      </c>
      <c r="I13" s="142"/>
      <c r="J13" s="142">
        <v>0</v>
      </c>
      <c r="K13" s="142"/>
      <c r="L13" s="142">
        <v>0</v>
      </c>
      <c r="M13" s="142"/>
      <c r="N13" s="142">
        <v>0</v>
      </c>
      <c r="O13" s="142"/>
      <c r="P13" s="142">
        <v>1890</v>
      </c>
      <c r="Q13" s="142"/>
      <c r="R13" s="142">
        <v>0</v>
      </c>
      <c r="S13" s="468"/>
      <c r="T13" s="468"/>
      <c r="U13" s="468"/>
      <c r="V13" s="468"/>
      <c r="W13" s="468"/>
      <c r="X13" s="468"/>
      <c r="Y13" s="468"/>
      <c r="Z13" s="468"/>
      <c r="AA13" s="468"/>
      <c r="AB13" s="468"/>
      <c r="AC13" s="468"/>
      <c r="AD13" s="468"/>
      <c r="AE13" s="468"/>
      <c r="AF13" s="468"/>
      <c r="AG13" s="468"/>
      <c r="AH13" s="468"/>
      <c r="AI13" s="468"/>
      <c r="AJ13" s="468"/>
      <c r="AK13" s="468"/>
      <c r="AL13" s="468"/>
      <c r="AM13" s="468"/>
      <c r="AN13" s="468"/>
      <c r="AO13" s="468"/>
      <c r="AP13" s="468"/>
      <c r="AQ13" s="468"/>
      <c r="AR13" s="468"/>
      <c r="AS13" s="468"/>
      <c r="AT13" s="468"/>
      <c r="AU13" s="468"/>
      <c r="AV13" s="468"/>
      <c r="AW13" s="468"/>
    </row>
    <row r="14" spans="1:49">
      <c r="A14" s="130" t="s">
        <v>112</v>
      </c>
      <c r="B14" s="142">
        <v>0</v>
      </c>
      <c r="C14" s="142"/>
      <c r="D14" s="142">
        <v>0</v>
      </c>
      <c r="E14" s="142"/>
      <c r="F14" s="142">
        <v>28024</v>
      </c>
      <c r="G14" s="142"/>
      <c r="H14" s="142">
        <v>2985</v>
      </c>
      <c r="I14" s="142"/>
      <c r="J14" s="142">
        <v>4148</v>
      </c>
      <c r="K14" s="142"/>
      <c r="L14" s="142">
        <v>0</v>
      </c>
      <c r="M14" s="142"/>
      <c r="N14" s="142">
        <v>2487</v>
      </c>
      <c r="O14" s="142"/>
      <c r="P14" s="142">
        <v>-2177</v>
      </c>
      <c r="Q14" s="142"/>
      <c r="R14" s="142">
        <v>35467</v>
      </c>
      <c r="S14" s="468"/>
      <c r="T14" s="468"/>
      <c r="U14" s="468"/>
      <c r="V14" s="468"/>
      <c r="W14" s="468"/>
      <c r="X14" s="468"/>
      <c r="Y14" s="468"/>
      <c r="Z14" s="468"/>
      <c r="AA14" s="468"/>
      <c r="AB14" s="468"/>
      <c r="AC14" s="468"/>
      <c r="AD14" s="468"/>
      <c r="AE14" s="468"/>
      <c r="AF14" s="468"/>
      <c r="AG14" s="468"/>
      <c r="AH14" s="468"/>
      <c r="AI14" s="468"/>
      <c r="AJ14" s="468"/>
      <c r="AK14" s="468"/>
      <c r="AL14" s="468"/>
      <c r="AM14" s="468"/>
      <c r="AN14" s="468"/>
      <c r="AO14" s="468"/>
      <c r="AP14" s="468"/>
      <c r="AQ14" s="468"/>
      <c r="AR14" s="468"/>
      <c r="AS14" s="468"/>
      <c r="AT14" s="468"/>
      <c r="AU14" s="468"/>
      <c r="AV14" s="468"/>
      <c r="AW14" s="468"/>
    </row>
    <row r="15" spans="1:49">
      <c r="A15" s="130" t="s">
        <v>113</v>
      </c>
      <c r="B15" s="142">
        <v>0</v>
      </c>
      <c r="C15" s="142"/>
      <c r="D15" s="142">
        <v>0</v>
      </c>
      <c r="E15" s="142"/>
      <c r="F15" s="142">
        <v>1178</v>
      </c>
      <c r="G15" s="142"/>
      <c r="H15" s="142">
        <v>-70</v>
      </c>
      <c r="I15" s="142"/>
      <c r="J15" s="142">
        <v>89</v>
      </c>
      <c r="K15" s="142"/>
      <c r="L15" s="142">
        <v>0</v>
      </c>
      <c r="M15" s="142"/>
      <c r="N15" s="142">
        <v>980</v>
      </c>
      <c r="O15" s="142"/>
      <c r="P15" s="142">
        <v>-2177</v>
      </c>
      <c r="Q15" s="142"/>
      <c r="R15" s="142">
        <v>0</v>
      </c>
      <c r="S15" s="468"/>
      <c r="T15" s="468"/>
      <c r="U15" s="468"/>
      <c r="V15" s="468"/>
      <c r="W15" s="468"/>
      <c r="X15" s="468"/>
      <c r="Y15" s="468"/>
      <c r="Z15" s="468"/>
      <c r="AA15" s="468"/>
      <c r="AB15" s="468"/>
      <c r="AC15" s="468"/>
      <c r="AD15" s="468"/>
      <c r="AE15" s="468"/>
      <c r="AF15" s="468"/>
      <c r="AG15" s="468"/>
      <c r="AH15" s="468"/>
      <c r="AI15" s="468"/>
      <c r="AJ15" s="468"/>
      <c r="AK15" s="468"/>
      <c r="AL15" s="468"/>
      <c r="AM15" s="468"/>
      <c r="AN15" s="468"/>
      <c r="AO15" s="468"/>
      <c r="AP15" s="468"/>
      <c r="AQ15" s="468"/>
      <c r="AR15" s="468"/>
      <c r="AS15" s="468"/>
      <c r="AT15" s="468"/>
      <c r="AU15" s="468"/>
      <c r="AV15" s="468"/>
      <c r="AW15" s="468"/>
    </row>
    <row r="16" spans="1:49">
      <c r="A16" s="130" t="s">
        <v>114</v>
      </c>
      <c r="B16" s="142">
        <v>77870</v>
      </c>
      <c r="C16" s="142"/>
      <c r="D16" s="142">
        <v>8571</v>
      </c>
      <c r="E16" s="142"/>
      <c r="F16" s="142">
        <v>2332</v>
      </c>
      <c r="G16" s="142"/>
      <c r="H16" s="142">
        <v>1983</v>
      </c>
      <c r="I16" s="142"/>
      <c r="J16" s="142">
        <v>2634</v>
      </c>
      <c r="K16" s="142"/>
      <c r="L16" s="142">
        <v>905</v>
      </c>
      <c r="M16" s="142"/>
      <c r="N16" s="142">
        <v>18979</v>
      </c>
      <c r="O16" s="142"/>
      <c r="P16" s="142">
        <v>-3596</v>
      </c>
      <c r="Q16" s="142"/>
      <c r="R16" s="142">
        <v>109678</v>
      </c>
      <c r="S16" s="468"/>
      <c r="T16" s="468"/>
      <c r="U16" s="468"/>
      <c r="V16" s="468"/>
      <c r="W16" s="468"/>
      <c r="X16" s="468"/>
      <c r="Y16" s="468"/>
      <c r="Z16" s="468"/>
      <c r="AA16" s="468"/>
      <c r="AB16" s="468"/>
      <c r="AC16" s="468"/>
      <c r="AD16" s="468"/>
      <c r="AE16" s="468"/>
      <c r="AF16" s="468"/>
      <c r="AG16" s="468"/>
      <c r="AH16" s="468"/>
      <c r="AI16" s="468"/>
      <c r="AJ16" s="468"/>
      <c r="AK16" s="468"/>
      <c r="AL16" s="468"/>
      <c r="AM16" s="468"/>
      <c r="AN16" s="468"/>
      <c r="AO16" s="468"/>
      <c r="AP16" s="468"/>
      <c r="AQ16" s="468"/>
      <c r="AR16" s="468"/>
      <c r="AS16" s="468"/>
      <c r="AT16" s="468"/>
      <c r="AU16" s="468"/>
      <c r="AV16" s="468"/>
      <c r="AW16" s="468"/>
    </row>
    <row r="17" spans="1:49">
      <c r="A17" s="130" t="s">
        <v>183</v>
      </c>
      <c r="B17" s="142">
        <v>239</v>
      </c>
      <c r="C17" s="142"/>
      <c r="D17" s="142">
        <v>0</v>
      </c>
      <c r="E17" s="142"/>
      <c r="F17" s="142">
        <v>0</v>
      </c>
      <c r="G17" s="142"/>
      <c r="H17" s="142">
        <v>197</v>
      </c>
      <c r="I17" s="142"/>
      <c r="J17" s="142">
        <v>-1</v>
      </c>
      <c r="K17" s="142"/>
      <c r="L17" s="142">
        <v>-26</v>
      </c>
      <c r="M17" s="142"/>
      <c r="N17" s="142">
        <v>-1779</v>
      </c>
      <c r="O17" s="142"/>
      <c r="P17" s="142">
        <v>0</v>
      </c>
      <c r="Q17" s="142"/>
      <c r="R17" s="142">
        <v>-1370</v>
      </c>
      <c r="S17" s="468"/>
      <c r="T17" s="468"/>
      <c r="U17" s="468"/>
      <c r="V17" s="468"/>
      <c r="W17" s="468"/>
      <c r="X17" s="468"/>
      <c r="Y17" s="468"/>
      <c r="Z17" s="468"/>
      <c r="AA17" s="468"/>
      <c r="AB17" s="468"/>
      <c r="AC17" s="468"/>
      <c r="AD17" s="468"/>
      <c r="AE17" s="468"/>
      <c r="AF17" s="468"/>
      <c r="AG17" s="468"/>
      <c r="AH17" s="468"/>
      <c r="AI17" s="468"/>
      <c r="AJ17" s="468"/>
      <c r="AK17" s="468"/>
      <c r="AL17" s="468"/>
      <c r="AM17" s="468"/>
      <c r="AN17" s="468"/>
      <c r="AO17" s="468"/>
      <c r="AP17" s="468"/>
      <c r="AQ17" s="468"/>
      <c r="AR17" s="468"/>
      <c r="AS17" s="468"/>
      <c r="AT17" s="468"/>
      <c r="AU17" s="468"/>
      <c r="AV17" s="468"/>
      <c r="AW17" s="468"/>
    </row>
    <row r="18" spans="1:49">
      <c r="A18" s="130" t="s">
        <v>184</v>
      </c>
      <c r="B18" s="142">
        <v>880</v>
      </c>
      <c r="C18" s="142"/>
      <c r="D18" s="142">
        <v>12</v>
      </c>
      <c r="E18" s="142"/>
      <c r="F18" s="142">
        <v>0</v>
      </c>
      <c r="G18" s="142"/>
      <c r="H18" s="142">
        <v>20</v>
      </c>
      <c r="I18" s="142"/>
      <c r="J18" s="142">
        <v>140</v>
      </c>
      <c r="K18" s="142"/>
      <c r="L18" s="142">
        <v>2</v>
      </c>
      <c r="M18" s="142"/>
      <c r="N18" s="142">
        <v>2542</v>
      </c>
      <c r="O18" s="142"/>
      <c r="P18" s="142">
        <v>-3596</v>
      </c>
      <c r="Q18" s="142"/>
      <c r="R18" s="142">
        <v>0</v>
      </c>
      <c r="S18" s="468"/>
      <c r="T18" s="468"/>
      <c r="U18" s="468"/>
      <c r="V18" s="468"/>
      <c r="W18" s="468"/>
      <c r="X18" s="468"/>
      <c r="Y18" s="468"/>
      <c r="Z18" s="468"/>
      <c r="AA18" s="468"/>
      <c r="AB18" s="468"/>
      <c r="AC18" s="468"/>
      <c r="AD18" s="468"/>
      <c r="AE18" s="468"/>
      <c r="AF18" s="468"/>
      <c r="AG18" s="468"/>
      <c r="AH18" s="468"/>
      <c r="AI18" s="468"/>
      <c r="AJ18" s="468"/>
      <c r="AK18" s="468"/>
      <c r="AL18" s="468"/>
      <c r="AM18" s="468"/>
      <c r="AN18" s="468"/>
      <c r="AO18" s="468"/>
      <c r="AP18" s="468"/>
      <c r="AQ18" s="468"/>
      <c r="AR18" s="468"/>
      <c r="AS18" s="468"/>
      <c r="AT18" s="468"/>
      <c r="AU18" s="468"/>
      <c r="AV18" s="468"/>
      <c r="AW18" s="468"/>
    </row>
    <row r="19" spans="1:49">
      <c r="A19" s="130" t="s">
        <v>115</v>
      </c>
      <c r="B19" s="142">
        <v>2655</v>
      </c>
      <c r="C19" s="142"/>
      <c r="D19" s="142">
        <v>-84</v>
      </c>
      <c r="E19" s="142"/>
      <c r="F19" s="142">
        <v>49</v>
      </c>
      <c r="G19" s="142"/>
      <c r="H19" s="142">
        <v>0</v>
      </c>
      <c r="I19" s="142"/>
      <c r="J19" s="142">
        <v>-43</v>
      </c>
      <c r="K19" s="142"/>
      <c r="L19" s="142">
        <v>34</v>
      </c>
      <c r="M19" s="142"/>
      <c r="N19" s="142">
        <v>1220</v>
      </c>
      <c r="O19" s="142"/>
      <c r="P19" s="142">
        <v>0</v>
      </c>
      <c r="Q19" s="142"/>
      <c r="R19" s="142">
        <v>3831</v>
      </c>
      <c r="S19" s="468"/>
      <c r="T19" s="468"/>
      <c r="U19" s="468"/>
      <c r="V19" s="468"/>
      <c r="W19" s="468"/>
      <c r="X19" s="468"/>
      <c r="Y19" s="468"/>
      <c r="Z19" s="468"/>
      <c r="AA19" s="468"/>
      <c r="AB19" s="468"/>
      <c r="AC19" s="468"/>
      <c r="AD19" s="468"/>
      <c r="AE19" s="468"/>
      <c r="AF19" s="468"/>
      <c r="AG19" s="468"/>
      <c r="AH19" s="468"/>
      <c r="AI19" s="468"/>
      <c r="AJ19" s="468"/>
      <c r="AK19" s="468"/>
      <c r="AL19" s="468"/>
      <c r="AM19" s="468"/>
      <c r="AN19" s="468"/>
      <c r="AO19" s="468"/>
      <c r="AP19" s="468"/>
      <c r="AQ19" s="468"/>
      <c r="AR19" s="468"/>
      <c r="AS19" s="468"/>
      <c r="AT19" s="468"/>
      <c r="AU19" s="468"/>
      <c r="AV19" s="468"/>
      <c r="AW19" s="468"/>
    </row>
    <row r="20" spans="1:49">
      <c r="A20" s="130" t="s">
        <v>116</v>
      </c>
      <c r="B20" s="142">
        <v>-226</v>
      </c>
      <c r="C20" s="142"/>
      <c r="D20" s="142">
        <v>92</v>
      </c>
      <c r="E20" s="142"/>
      <c r="F20" s="142">
        <v>882</v>
      </c>
      <c r="G20" s="142"/>
      <c r="H20" s="142">
        <v>0</v>
      </c>
      <c r="I20" s="142"/>
      <c r="J20" s="142">
        <v>0</v>
      </c>
      <c r="K20" s="142"/>
      <c r="L20" s="142">
        <v>159</v>
      </c>
      <c r="M20" s="142"/>
      <c r="N20" s="142">
        <v>494</v>
      </c>
      <c r="O20" s="142"/>
      <c r="P20" s="142">
        <v>0</v>
      </c>
      <c r="Q20" s="142"/>
      <c r="R20" s="142">
        <v>1401</v>
      </c>
      <c r="S20" s="468"/>
      <c r="T20" s="468"/>
      <c r="U20" s="468"/>
      <c r="V20" s="468"/>
      <c r="W20" s="468"/>
      <c r="X20" s="468"/>
      <c r="Y20" s="468"/>
      <c r="Z20" s="468"/>
      <c r="AA20" s="468"/>
      <c r="AB20" s="468"/>
      <c r="AC20" s="468"/>
      <c r="AD20" s="468"/>
      <c r="AE20" s="468"/>
      <c r="AF20" s="468"/>
      <c r="AG20" s="468"/>
      <c r="AH20" s="468"/>
      <c r="AI20" s="468"/>
      <c r="AJ20" s="468"/>
      <c r="AK20" s="468"/>
      <c r="AL20" s="468"/>
      <c r="AM20" s="468"/>
      <c r="AN20" s="468"/>
      <c r="AO20" s="468"/>
      <c r="AP20" s="468"/>
      <c r="AQ20" s="468"/>
      <c r="AR20" s="468"/>
      <c r="AS20" s="468"/>
      <c r="AT20" s="468"/>
      <c r="AU20" s="468"/>
      <c r="AV20" s="468"/>
      <c r="AW20" s="468"/>
    </row>
    <row r="21" spans="1:49">
      <c r="A21" s="130" t="s">
        <v>117</v>
      </c>
      <c r="B21" s="142">
        <v>19602</v>
      </c>
      <c r="C21" s="142"/>
      <c r="D21" s="142">
        <v>812</v>
      </c>
      <c r="E21" s="142"/>
      <c r="F21" s="142">
        <v>157</v>
      </c>
      <c r="G21" s="142"/>
      <c r="H21" s="142">
        <v>190</v>
      </c>
      <c r="I21" s="142"/>
      <c r="J21" s="142">
        <v>1131</v>
      </c>
      <c r="K21" s="142"/>
      <c r="L21" s="142">
        <v>457</v>
      </c>
      <c r="M21" s="142"/>
      <c r="N21" s="142">
        <v>47199</v>
      </c>
      <c r="O21" s="142"/>
      <c r="P21" s="142">
        <v>-27230</v>
      </c>
      <c r="Q21" s="142"/>
      <c r="R21" s="142">
        <v>42318</v>
      </c>
      <c r="S21" s="468"/>
      <c r="T21" s="468"/>
      <c r="U21" s="468"/>
      <c r="V21" s="468"/>
      <c r="W21" s="468"/>
      <c r="X21" s="468"/>
      <c r="Y21" s="468"/>
      <c r="Z21" s="468"/>
      <c r="AA21" s="468"/>
      <c r="AB21" s="468"/>
      <c r="AC21" s="468"/>
      <c r="AD21" s="468"/>
      <c r="AE21" s="468"/>
      <c r="AF21" s="468"/>
      <c r="AG21" s="468"/>
      <c r="AH21" s="468"/>
      <c r="AI21" s="468"/>
      <c r="AJ21" s="468"/>
      <c r="AK21" s="468"/>
      <c r="AL21" s="468"/>
      <c r="AM21" s="468"/>
      <c r="AN21" s="468"/>
      <c r="AO21" s="468"/>
      <c r="AP21" s="468"/>
      <c r="AQ21" s="468"/>
      <c r="AR21" s="468"/>
      <c r="AS21" s="468"/>
      <c r="AT21" s="468"/>
      <c r="AU21" s="468"/>
      <c r="AV21" s="468"/>
      <c r="AW21" s="468"/>
    </row>
    <row r="22" spans="1:49">
      <c r="A22" s="130" t="s">
        <v>118</v>
      </c>
      <c r="B22" s="142">
        <v>8933</v>
      </c>
      <c r="C22" s="142"/>
      <c r="D22" s="142">
        <v>39</v>
      </c>
      <c r="E22" s="142"/>
      <c r="F22" s="142">
        <v>0</v>
      </c>
      <c r="G22" s="142"/>
      <c r="H22" s="142">
        <v>1</v>
      </c>
      <c r="I22" s="142"/>
      <c r="J22" s="142">
        <v>0</v>
      </c>
      <c r="K22" s="142"/>
      <c r="L22" s="142">
        <v>450</v>
      </c>
      <c r="M22" s="142"/>
      <c r="N22" s="142">
        <v>17807</v>
      </c>
      <c r="O22" s="142"/>
      <c r="P22" s="142">
        <v>-27230</v>
      </c>
      <c r="Q22" s="142"/>
      <c r="R22" s="142">
        <v>0</v>
      </c>
      <c r="S22" s="468"/>
      <c r="T22" s="468"/>
      <c r="U22" s="468"/>
      <c r="V22" s="468"/>
      <c r="W22" s="468"/>
      <c r="X22" s="468"/>
      <c r="Y22" s="468"/>
      <c r="Z22" s="468"/>
      <c r="AA22" s="468"/>
      <c r="AB22" s="468"/>
      <c r="AC22" s="468"/>
      <c r="AD22" s="468"/>
      <c r="AE22" s="468"/>
      <c r="AF22" s="468"/>
      <c r="AG22" s="468"/>
      <c r="AH22" s="468"/>
      <c r="AI22" s="468"/>
      <c r="AJ22" s="468"/>
      <c r="AK22" s="468"/>
      <c r="AL22" s="468"/>
      <c r="AM22" s="468"/>
      <c r="AN22" s="468"/>
      <c r="AO22" s="468"/>
      <c r="AP22" s="468"/>
      <c r="AQ22" s="468"/>
      <c r="AR22" s="468"/>
      <c r="AS22" s="468"/>
      <c r="AT22" s="468"/>
      <c r="AU22" s="468"/>
      <c r="AV22" s="468"/>
      <c r="AW22" s="468"/>
    </row>
    <row r="23" spans="1:49">
      <c r="A23" s="130"/>
      <c r="B23" s="144"/>
      <c r="C23" s="142"/>
      <c r="D23" s="144"/>
      <c r="E23" s="142"/>
      <c r="F23" s="144"/>
      <c r="G23" s="142"/>
      <c r="H23" s="144"/>
      <c r="I23" s="142"/>
      <c r="J23" s="144"/>
      <c r="K23" s="142"/>
      <c r="L23" s="144"/>
      <c r="M23" s="142"/>
      <c r="N23" s="144"/>
      <c r="O23" s="142"/>
      <c r="P23" s="144"/>
      <c r="Q23" s="142"/>
      <c r="R23" s="144"/>
      <c r="S23" s="468"/>
      <c r="T23" s="468"/>
      <c r="U23" s="468"/>
      <c r="V23" s="468"/>
      <c r="W23" s="468"/>
      <c r="X23" s="468"/>
      <c r="Y23" s="468"/>
      <c r="Z23" s="468"/>
      <c r="AA23" s="468"/>
      <c r="AB23" s="468"/>
      <c r="AC23" s="468"/>
      <c r="AD23" s="468"/>
      <c r="AE23" s="468"/>
      <c r="AF23" s="468"/>
      <c r="AG23" s="468"/>
      <c r="AH23" s="468"/>
      <c r="AI23" s="468"/>
      <c r="AJ23" s="468"/>
      <c r="AK23" s="468"/>
      <c r="AL23" s="468"/>
      <c r="AM23" s="468"/>
      <c r="AN23" s="468"/>
      <c r="AO23" s="468"/>
      <c r="AP23" s="468"/>
      <c r="AQ23" s="468"/>
      <c r="AR23" s="468"/>
      <c r="AS23" s="468"/>
      <c r="AT23" s="468"/>
      <c r="AU23" s="468"/>
      <c r="AV23" s="468"/>
      <c r="AW23" s="468"/>
    </row>
    <row r="24" spans="1:49" ht="14.25" thickBot="1">
      <c r="A24" s="131" t="s">
        <v>167</v>
      </c>
      <c r="B24" s="145">
        <v>387965</v>
      </c>
      <c r="C24" s="142"/>
      <c r="D24" s="145">
        <v>162947</v>
      </c>
      <c r="E24" s="142"/>
      <c r="F24" s="145">
        <v>107692</v>
      </c>
      <c r="G24" s="142"/>
      <c r="H24" s="145">
        <v>5158</v>
      </c>
      <c r="I24" s="142"/>
      <c r="J24" s="145">
        <v>7870</v>
      </c>
      <c r="K24" s="142"/>
      <c r="L24" s="145">
        <v>1555</v>
      </c>
      <c r="M24" s="142"/>
      <c r="N24" s="145">
        <v>70379</v>
      </c>
      <c r="O24" s="142"/>
      <c r="P24" s="145">
        <v>-31113</v>
      </c>
      <c r="Q24" s="142"/>
      <c r="R24" s="145">
        <v>712453</v>
      </c>
      <c r="S24" s="468"/>
      <c r="T24" s="468"/>
      <c r="U24" s="468"/>
      <c r="V24" s="468"/>
      <c r="W24" s="468"/>
      <c r="X24" s="468"/>
      <c r="Y24" s="468"/>
      <c r="Z24" s="468"/>
      <c r="AA24" s="468"/>
      <c r="AB24" s="468"/>
      <c r="AC24" s="468"/>
      <c r="AD24" s="468"/>
      <c r="AE24" s="468"/>
      <c r="AF24" s="468"/>
      <c r="AG24" s="468"/>
      <c r="AH24" s="468"/>
      <c r="AI24" s="468"/>
      <c r="AJ24" s="468"/>
      <c r="AK24" s="468"/>
      <c r="AL24" s="468"/>
      <c r="AM24" s="468"/>
      <c r="AN24" s="468"/>
      <c r="AO24" s="468"/>
      <c r="AP24" s="468"/>
      <c r="AQ24" s="468"/>
      <c r="AR24" s="468"/>
      <c r="AS24" s="468"/>
      <c r="AT24" s="468"/>
      <c r="AU24" s="468"/>
      <c r="AV24" s="468"/>
      <c r="AW24" s="468"/>
    </row>
    <row r="25" spans="1:49">
      <c r="A25" s="130"/>
      <c r="B25" s="142"/>
      <c r="C25" s="142"/>
      <c r="D25" s="142"/>
      <c r="E25" s="142"/>
      <c r="F25" s="142"/>
      <c r="G25" s="142"/>
      <c r="H25" s="142"/>
      <c r="I25" s="142"/>
      <c r="J25" s="142"/>
      <c r="K25" s="142"/>
      <c r="L25" s="142"/>
      <c r="M25" s="142"/>
      <c r="N25" s="142"/>
      <c r="O25" s="142"/>
      <c r="P25" s="142"/>
      <c r="Q25" s="142"/>
      <c r="R25" s="142"/>
      <c r="S25" s="468"/>
      <c r="T25" s="468"/>
      <c r="U25" s="468"/>
      <c r="V25" s="468"/>
      <c r="W25" s="468"/>
      <c r="X25" s="468"/>
      <c r="Y25" s="468"/>
      <c r="Z25" s="468"/>
      <c r="AA25" s="468"/>
      <c r="AB25" s="468"/>
      <c r="AC25" s="468"/>
      <c r="AD25" s="468"/>
      <c r="AE25" s="468"/>
      <c r="AF25" s="468"/>
      <c r="AG25" s="468"/>
      <c r="AH25" s="468"/>
      <c r="AI25" s="468"/>
      <c r="AJ25" s="468"/>
      <c r="AK25" s="468"/>
      <c r="AL25" s="468"/>
      <c r="AM25" s="468"/>
      <c r="AN25" s="468"/>
      <c r="AO25" s="468"/>
      <c r="AP25" s="468"/>
      <c r="AQ25" s="468"/>
      <c r="AR25" s="468"/>
      <c r="AS25" s="468"/>
      <c r="AT25" s="468"/>
      <c r="AU25" s="468"/>
      <c r="AV25" s="468"/>
      <c r="AW25" s="468"/>
    </row>
    <row r="26" spans="1:49">
      <c r="A26" s="129" t="s">
        <v>119</v>
      </c>
      <c r="B26" s="142">
        <v>-16050</v>
      </c>
      <c r="C26" s="142"/>
      <c r="D26" s="142">
        <v>0</v>
      </c>
      <c r="E26" s="142"/>
      <c r="F26" s="142">
        <v>0</v>
      </c>
      <c r="G26" s="142"/>
      <c r="H26" s="142">
        <v>0</v>
      </c>
      <c r="I26" s="142"/>
      <c r="J26" s="142">
        <v>0</v>
      </c>
      <c r="K26" s="142"/>
      <c r="L26" s="142">
        <v>0</v>
      </c>
      <c r="M26" s="142"/>
      <c r="N26" s="142">
        <v>0</v>
      </c>
      <c r="O26" s="142"/>
      <c r="P26" s="142">
        <v>0</v>
      </c>
      <c r="Q26" s="142"/>
      <c r="R26" s="142">
        <v>-16050</v>
      </c>
      <c r="S26" s="468"/>
      <c r="T26" s="468"/>
      <c r="U26" s="468"/>
      <c r="V26" s="468"/>
      <c r="W26" s="468"/>
      <c r="X26" s="468"/>
      <c r="Y26" s="468"/>
      <c r="Z26" s="468"/>
      <c r="AA26" s="468"/>
      <c r="AB26" s="468"/>
      <c r="AC26" s="468"/>
      <c r="AD26" s="468"/>
      <c r="AE26" s="468"/>
      <c r="AF26" s="468"/>
      <c r="AG26" s="468"/>
      <c r="AH26" s="468"/>
      <c r="AI26" s="468"/>
      <c r="AJ26" s="468"/>
      <c r="AK26" s="468"/>
      <c r="AL26" s="468"/>
      <c r="AM26" s="468"/>
      <c r="AN26" s="468"/>
      <c r="AO26" s="468"/>
      <c r="AP26" s="468"/>
      <c r="AQ26" s="468"/>
      <c r="AR26" s="468"/>
      <c r="AS26" s="468"/>
      <c r="AT26" s="468"/>
      <c r="AU26" s="468"/>
      <c r="AV26" s="468"/>
      <c r="AW26" s="468"/>
    </row>
    <row r="27" spans="1:49">
      <c r="A27" s="129" t="s">
        <v>120</v>
      </c>
      <c r="B27" s="142">
        <v>-55714</v>
      </c>
      <c r="C27" s="142"/>
      <c r="D27" s="142">
        <v>-84522</v>
      </c>
      <c r="E27" s="142"/>
      <c r="F27" s="142">
        <v>0</v>
      </c>
      <c r="G27" s="142"/>
      <c r="H27" s="142">
        <v>0</v>
      </c>
      <c r="I27" s="142"/>
      <c r="J27" s="142">
        <v>0</v>
      </c>
      <c r="K27" s="142"/>
      <c r="L27" s="142">
        <v>0</v>
      </c>
      <c r="M27" s="142"/>
      <c r="N27" s="142">
        <v>0</v>
      </c>
      <c r="O27" s="142"/>
      <c r="P27" s="142">
        <v>0</v>
      </c>
      <c r="Q27" s="142"/>
      <c r="R27" s="142">
        <v>-140236</v>
      </c>
      <c r="S27" s="468"/>
      <c r="T27" s="468"/>
      <c r="U27" s="468"/>
      <c r="V27" s="468"/>
      <c r="W27" s="468"/>
      <c r="X27" s="468"/>
      <c r="Y27" s="468"/>
      <c r="Z27" s="468"/>
      <c r="AA27" s="468"/>
      <c r="AB27" s="468"/>
      <c r="AC27" s="468"/>
      <c r="AD27" s="468"/>
      <c r="AE27" s="468"/>
      <c r="AF27" s="468"/>
      <c r="AG27" s="468"/>
      <c r="AH27" s="468"/>
      <c r="AI27" s="468"/>
      <c r="AJ27" s="468"/>
      <c r="AK27" s="468"/>
      <c r="AL27" s="468"/>
      <c r="AM27" s="468"/>
      <c r="AN27" s="468"/>
      <c r="AO27" s="468"/>
      <c r="AP27" s="468"/>
      <c r="AQ27" s="468"/>
      <c r="AR27" s="468"/>
      <c r="AS27" s="468"/>
      <c r="AT27" s="468"/>
      <c r="AU27" s="468"/>
      <c r="AV27" s="468"/>
      <c r="AW27" s="468"/>
    </row>
    <row r="28" spans="1:49">
      <c r="A28" s="129" t="s">
        <v>121</v>
      </c>
      <c r="B28" s="142">
        <v>2286</v>
      </c>
      <c r="C28" s="142"/>
      <c r="D28" s="142">
        <v>8922</v>
      </c>
      <c r="E28" s="142"/>
      <c r="F28" s="142">
        <v>0</v>
      </c>
      <c r="G28" s="142"/>
      <c r="H28" s="142">
        <v>0</v>
      </c>
      <c r="I28" s="142"/>
      <c r="J28" s="142">
        <v>0</v>
      </c>
      <c r="K28" s="142"/>
      <c r="L28" s="142">
        <v>0</v>
      </c>
      <c r="M28" s="142"/>
      <c r="N28" s="142">
        <v>0</v>
      </c>
      <c r="O28" s="142"/>
      <c r="P28" s="142">
        <v>0</v>
      </c>
      <c r="Q28" s="142"/>
      <c r="R28" s="142">
        <v>11208</v>
      </c>
      <c r="S28" s="468"/>
      <c r="T28" s="468"/>
      <c r="U28" s="468"/>
      <c r="V28" s="468"/>
      <c r="W28" s="468"/>
      <c r="X28" s="468"/>
      <c r="Y28" s="468"/>
      <c r="Z28" s="468"/>
      <c r="AA28" s="468"/>
      <c r="AB28" s="468"/>
      <c r="AC28" s="468"/>
      <c r="AD28" s="468"/>
      <c r="AE28" s="468"/>
      <c r="AF28" s="468"/>
      <c r="AG28" s="468"/>
      <c r="AH28" s="468"/>
      <c r="AI28" s="468"/>
      <c r="AJ28" s="468"/>
      <c r="AK28" s="468"/>
      <c r="AL28" s="468"/>
      <c r="AM28" s="468"/>
      <c r="AN28" s="468"/>
      <c r="AO28" s="468"/>
      <c r="AP28" s="468"/>
      <c r="AQ28" s="468"/>
      <c r="AR28" s="468"/>
      <c r="AS28" s="468"/>
      <c r="AT28" s="468"/>
      <c r="AU28" s="468"/>
      <c r="AV28" s="468"/>
      <c r="AW28" s="468"/>
    </row>
    <row r="29" spans="1:49">
      <c r="A29" s="129" t="s">
        <v>122</v>
      </c>
      <c r="B29" s="142">
        <v>-142801</v>
      </c>
      <c r="C29" s="142"/>
      <c r="D29" s="142">
        <v>-6812</v>
      </c>
      <c r="E29" s="142"/>
      <c r="F29" s="142">
        <v>0</v>
      </c>
      <c r="G29" s="142"/>
      <c r="H29" s="142">
        <v>0</v>
      </c>
      <c r="I29" s="142"/>
      <c r="J29" s="142">
        <v>0</v>
      </c>
      <c r="K29" s="142"/>
      <c r="L29" s="142">
        <v>0</v>
      </c>
      <c r="M29" s="142"/>
      <c r="N29" s="142">
        <v>0</v>
      </c>
      <c r="O29" s="142"/>
      <c r="P29" s="142">
        <v>0</v>
      </c>
      <c r="Q29" s="142"/>
      <c r="R29" s="142">
        <v>-149613</v>
      </c>
      <c r="S29" s="468"/>
      <c r="T29" s="468"/>
      <c r="U29" s="468"/>
      <c r="V29" s="468"/>
      <c r="W29" s="468"/>
      <c r="X29" s="468"/>
      <c r="Y29" s="468"/>
      <c r="Z29" s="468"/>
      <c r="AA29" s="468"/>
      <c r="AB29" s="468"/>
      <c r="AC29" s="468"/>
      <c r="AD29" s="468"/>
      <c r="AE29" s="468"/>
      <c r="AF29" s="468"/>
      <c r="AG29" s="468"/>
      <c r="AH29" s="468"/>
      <c r="AI29" s="468"/>
      <c r="AJ29" s="468"/>
      <c r="AK29" s="468"/>
      <c r="AL29" s="468"/>
      <c r="AM29" s="468"/>
      <c r="AN29" s="468"/>
      <c r="AO29" s="468"/>
      <c r="AP29" s="468"/>
      <c r="AQ29" s="468"/>
      <c r="AR29" s="468"/>
      <c r="AS29" s="468"/>
      <c r="AT29" s="468"/>
      <c r="AU29" s="468"/>
      <c r="AV29" s="468"/>
      <c r="AW29" s="468"/>
    </row>
    <row r="30" spans="1:49">
      <c r="A30" s="129" t="s">
        <v>123</v>
      </c>
      <c r="B30" s="142">
        <v>-403</v>
      </c>
      <c r="C30" s="142"/>
      <c r="D30" s="142">
        <v>-1119</v>
      </c>
      <c r="E30" s="142"/>
      <c r="F30" s="142">
        <v>0</v>
      </c>
      <c r="G30" s="142"/>
      <c r="H30" s="142">
        <v>0</v>
      </c>
      <c r="I30" s="142"/>
      <c r="J30" s="142">
        <v>0</v>
      </c>
      <c r="K30" s="142"/>
      <c r="L30" s="142">
        <v>0</v>
      </c>
      <c r="M30" s="142"/>
      <c r="N30" s="142">
        <v>0</v>
      </c>
      <c r="O30" s="142"/>
      <c r="P30" s="142">
        <v>0</v>
      </c>
      <c r="Q30" s="142"/>
      <c r="R30" s="142">
        <v>-1522</v>
      </c>
      <c r="S30" s="468"/>
      <c r="T30" s="468"/>
      <c r="U30" s="468"/>
      <c r="V30" s="468"/>
      <c r="W30" s="468"/>
      <c r="X30" s="468"/>
      <c r="Y30" s="468"/>
      <c r="Z30" s="468"/>
      <c r="AA30" s="468"/>
      <c r="AB30" s="468"/>
      <c r="AC30" s="468"/>
      <c r="AD30" s="468"/>
      <c r="AE30" s="468"/>
      <c r="AF30" s="468"/>
      <c r="AG30" s="468"/>
      <c r="AH30" s="468"/>
      <c r="AI30" s="468"/>
      <c r="AJ30" s="468"/>
      <c r="AK30" s="468"/>
      <c r="AL30" s="468"/>
      <c r="AM30" s="468"/>
      <c r="AN30" s="468"/>
      <c r="AO30" s="468"/>
      <c r="AP30" s="468"/>
      <c r="AQ30" s="468"/>
      <c r="AR30" s="468"/>
      <c r="AS30" s="468"/>
      <c r="AT30" s="468"/>
      <c r="AU30" s="468"/>
      <c r="AV30" s="468"/>
      <c r="AW30" s="468"/>
    </row>
    <row r="31" spans="1:49" s="20" customFormat="1" ht="15">
      <c r="A31" s="129" t="s">
        <v>124</v>
      </c>
      <c r="B31" s="142">
        <v>-11236</v>
      </c>
      <c r="C31" s="142"/>
      <c r="D31" s="142">
        <v>0</v>
      </c>
      <c r="E31" s="142"/>
      <c r="F31" s="142">
        <v>0</v>
      </c>
      <c r="G31" s="142"/>
      <c r="H31" s="142">
        <v>0</v>
      </c>
      <c r="I31" s="142"/>
      <c r="J31" s="142">
        <v>0</v>
      </c>
      <c r="K31" s="142"/>
      <c r="L31" s="142">
        <v>0</v>
      </c>
      <c r="M31" s="142"/>
      <c r="N31" s="142">
        <v>0</v>
      </c>
      <c r="O31" s="142"/>
      <c r="P31" s="142">
        <v>0</v>
      </c>
      <c r="Q31" s="142"/>
      <c r="R31" s="142">
        <v>-11236</v>
      </c>
      <c r="S31" s="468"/>
      <c r="T31" s="468"/>
      <c r="U31" s="468"/>
      <c r="V31" s="468"/>
      <c r="W31" s="468"/>
      <c r="X31" s="468"/>
      <c r="Y31" s="468"/>
      <c r="Z31" s="468"/>
      <c r="AA31" s="468"/>
      <c r="AB31" s="468"/>
      <c r="AC31" s="468"/>
      <c r="AD31" s="468"/>
      <c r="AE31" s="468"/>
      <c r="AF31" s="468"/>
      <c r="AG31" s="468"/>
      <c r="AH31" s="468"/>
      <c r="AI31" s="468"/>
      <c r="AJ31" s="468"/>
      <c r="AK31" s="468"/>
      <c r="AL31" s="468"/>
      <c r="AM31" s="468"/>
      <c r="AN31" s="468"/>
      <c r="AO31" s="468"/>
      <c r="AP31" s="468"/>
      <c r="AQ31" s="468"/>
      <c r="AR31" s="468"/>
      <c r="AS31" s="468"/>
      <c r="AT31" s="468"/>
      <c r="AU31" s="468"/>
      <c r="AV31" s="468"/>
      <c r="AW31" s="468"/>
    </row>
    <row r="32" spans="1:49">
      <c r="A32" s="129" t="s">
        <v>125</v>
      </c>
      <c r="B32" s="142">
        <v>0</v>
      </c>
      <c r="C32" s="142"/>
      <c r="D32" s="142">
        <v>-12</v>
      </c>
      <c r="E32" s="142"/>
      <c r="F32" s="142">
        <v>0</v>
      </c>
      <c r="G32" s="142"/>
      <c r="H32" s="142">
        <v>0</v>
      </c>
      <c r="I32" s="142"/>
      <c r="J32" s="142">
        <v>0</v>
      </c>
      <c r="K32" s="142"/>
      <c r="L32" s="142">
        <v>0</v>
      </c>
      <c r="M32" s="142"/>
      <c r="N32" s="142">
        <v>0</v>
      </c>
      <c r="O32" s="142"/>
      <c r="P32" s="142">
        <v>0</v>
      </c>
      <c r="Q32" s="142"/>
      <c r="R32" s="142">
        <v>-12</v>
      </c>
      <c r="S32" s="468"/>
      <c r="T32" s="468"/>
      <c r="U32" s="468"/>
      <c r="V32" s="468"/>
      <c r="W32" s="468"/>
      <c r="X32" s="468"/>
      <c r="Y32" s="468"/>
      <c r="Z32" s="468"/>
      <c r="AA32" s="468"/>
      <c r="AB32" s="468"/>
      <c r="AC32" s="468"/>
      <c r="AD32" s="468"/>
      <c r="AE32" s="468"/>
      <c r="AF32" s="468"/>
      <c r="AG32" s="468"/>
      <c r="AH32" s="468"/>
      <c r="AI32" s="468"/>
      <c r="AJ32" s="468"/>
      <c r="AK32" s="468"/>
      <c r="AL32" s="468"/>
      <c r="AM32" s="468"/>
      <c r="AN32" s="468"/>
      <c r="AO32" s="468"/>
      <c r="AP32" s="468"/>
      <c r="AQ32" s="468"/>
      <c r="AR32" s="468"/>
      <c r="AS32" s="468"/>
      <c r="AT32" s="468"/>
      <c r="AU32" s="468"/>
      <c r="AV32" s="468"/>
      <c r="AW32" s="468"/>
    </row>
    <row r="33" spans="1:49">
      <c r="A33" s="129" t="s">
        <v>126</v>
      </c>
      <c r="B33" s="142">
        <v>-56249</v>
      </c>
      <c r="C33" s="142"/>
      <c r="D33" s="142">
        <v>-25474</v>
      </c>
      <c r="E33" s="142"/>
      <c r="F33" s="142">
        <v>0</v>
      </c>
      <c r="G33" s="142"/>
      <c r="H33" s="142">
        <v>0</v>
      </c>
      <c r="I33" s="142"/>
      <c r="J33" s="142">
        <v>0</v>
      </c>
      <c r="K33" s="142"/>
      <c r="L33" s="142">
        <v>0</v>
      </c>
      <c r="M33" s="142"/>
      <c r="N33" s="142">
        <v>-70</v>
      </c>
      <c r="O33" s="142"/>
      <c r="P33" s="142">
        <v>3051</v>
      </c>
      <c r="Q33" s="142"/>
      <c r="R33" s="142">
        <v>-78742</v>
      </c>
      <c r="S33" s="468"/>
      <c r="T33" s="468"/>
      <c r="U33" s="468"/>
      <c r="V33" s="468"/>
      <c r="W33" s="468"/>
      <c r="X33" s="468"/>
      <c r="Y33" s="468"/>
      <c r="Z33" s="468"/>
      <c r="AA33" s="468"/>
      <c r="AB33" s="468"/>
      <c r="AC33" s="468"/>
      <c r="AD33" s="468"/>
      <c r="AE33" s="468"/>
      <c r="AF33" s="468"/>
      <c r="AG33" s="468"/>
      <c r="AH33" s="468"/>
      <c r="AI33" s="468"/>
      <c r="AJ33" s="468"/>
      <c r="AK33" s="468"/>
      <c r="AL33" s="468"/>
      <c r="AM33" s="468"/>
      <c r="AN33" s="468"/>
      <c r="AO33" s="468"/>
      <c r="AP33" s="468"/>
      <c r="AQ33" s="468"/>
      <c r="AR33" s="468"/>
      <c r="AS33" s="468"/>
      <c r="AT33" s="468"/>
      <c r="AU33" s="468"/>
      <c r="AV33" s="468"/>
      <c r="AW33" s="468"/>
    </row>
    <row r="34" spans="1:49">
      <c r="A34" s="129" t="s">
        <v>127</v>
      </c>
      <c r="B34" s="142">
        <v>-791</v>
      </c>
      <c r="C34" s="142"/>
      <c r="D34" s="142">
        <v>-4006</v>
      </c>
      <c r="E34" s="142"/>
      <c r="F34" s="142">
        <v>-3445</v>
      </c>
      <c r="G34" s="142"/>
      <c r="H34" s="142">
        <v>-100</v>
      </c>
      <c r="I34" s="142"/>
      <c r="J34" s="142">
        <v>-131</v>
      </c>
      <c r="K34" s="142"/>
      <c r="L34" s="142">
        <v>-7</v>
      </c>
      <c r="M34" s="142"/>
      <c r="N34" s="142">
        <v>-788</v>
      </c>
      <c r="O34" s="142"/>
      <c r="P34" s="142">
        <v>0</v>
      </c>
      <c r="Q34" s="142"/>
      <c r="R34" s="142">
        <v>-9268</v>
      </c>
      <c r="S34" s="468"/>
      <c r="T34" s="468"/>
      <c r="U34" s="468"/>
      <c r="V34" s="468"/>
      <c r="W34" s="468"/>
      <c r="X34" s="468"/>
      <c r="Y34" s="468"/>
      <c r="Z34" s="468"/>
      <c r="AA34" s="468"/>
      <c r="AB34" s="468"/>
      <c r="AC34" s="468"/>
      <c r="AD34" s="468"/>
      <c r="AE34" s="468"/>
      <c r="AF34" s="468"/>
      <c r="AG34" s="468"/>
      <c r="AH34" s="468"/>
      <c r="AI34" s="468"/>
      <c r="AJ34" s="468"/>
      <c r="AK34" s="468"/>
      <c r="AL34" s="468"/>
      <c r="AM34" s="468"/>
      <c r="AN34" s="468"/>
      <c r="AO34" s="468"/>
      <c r="AP34" s="468"/>
      <c r="AQ34" s="468"/>
      <c r="AR34" s="468"/>
      <c r="AS34" s="468"/>
      <c r="AT34" s="468"/>
      <c r="AU34" s="468"/>
      <c r="AV34" s="468"/>
      <c r="AW34" s="468"/>
    </row>
    <row r="35" spans="1:49">
      <c r="A35" s="129" t="s">
        <v>128</v>
      </c>
      <c r="B35" s="142">
        <v>-40557</v>
      </c>
      <c r="C35" s="142"/>
      <c r="D35" s="142">
        <v>-39849</v>
      </c>
      <c r="E35" s="142"/>
      <c r="F35" s="142">
        <v>-28521</v>
      </c>
      <c r="G35" s="142"/>
      <c r="H35" s="142">
        <v>-1604</v>
      </c>
      <c r="I35" s="142"/>
      <c r="J35" s="142">
        <v>-3539</v>
      </c>
      <c r="K35" s="142"/>
      <c r="L35" s="142">
        <v>-1066</v>
      </c>
      <c r="M35" s="142"/>
      <c r="N35" s="142">
        <v>-23393</v>
      </c>
      <c r="O35" s="142"/>
      <c r="P35" s="142">
        <v>8532</v>
      </c>
      <c r="Q35" s="142"/>
      <c r="R35" s="142">
        <v>-129997</v>
      </c>
      <c r="S35" s="468"/>
      <c r="T35" s="468"/>
      <c r="U35" s="468"/>
      <c r="V35" s="468"/>
      <c r="W35" s="468"/>
      <c r="X35" s="468"/>
      <c r="Y35" s="468"/>
      <c r="Z35" s="468"/>
      <c r="AA35" s="468"/>
      <c r="AB35" s="468"/>
      <c r="AC35" s="468"/>
      <c r="AD35" s="468"/>
      <c r="AE35" s="468"/>
      <c r="AF35" s="468"/>
      <c r="AG35" s="468"/>
      <c r="AH35" s="468"/>
      <c r="AI35" s="468"/>
      <c r="AJ35" s="468"/>
      <c r="AK35" s="468"/>
      <c r="AL35" s="468"/>
      <c r="AM35" s="468"/>
      <c r="AN35" s="468"/>
      <c r="AO35" s="468"/>
      <c r="AP35" s="468"/>
      <c r="AQ35" s="468"/>
      <c r="AR35" s="468"/>
      <c r="AS35" s="468"/>
      <c r="AT35" s="468"/>
      <c r="AU35" s="468"/>
      <c r="AV35" s="468"/>
      <c r="AW35" s="468"/>
    </row>
    <row r="36" spans="1:49">
      <c r="A36" s="129" t="s">
        <v>129</v>
      </c>
      <c r="B36" s="142">
        <v>275</v>
      </c>
      <c r="C36" s="142"/>
      <c r="D36" s="142">
        <v>6078</v>
      </c>
      <c r="E36" s="142"/>
      <c r="F36" s="142">
        <v>0</v>
      </c>
      <c r="G36" s="142"/>
      <c r="H36" s="142">
        <v>0</v>
      </c>
      <c r="I36" s="142"/>
      <c r="J36" s="142">
        <v>0</v>
      </c>
      <c r="K36" s="142"/>
      <c r="L36" s="142">
        <v>0</v>
      </c>
      <c r="M36" s="142"/>
      <c r="N36" s="142">
        <v>0</v>
      </c>
      <c r="O36" s="142"/>
      <c r="P36" s="142">
        <v>0</v>
      </c>
      <c r="Q36" s="142"/>
      <c r="R36" s="142">
        <v>6353</v>
      </c>
      <c r="S36" s="468"/>
      <c r="T36" s="468"/>
      <c r="U36" s="468"/>
      <c r="V36" s="468"/>
      <c r="W36" s="468"/>
      <c r="X36" s="468"/>
      <c r="Y36" s="468"/>
      <c r="Z36" s="468"/>
      <c r="AA36" s="468"/>
      <c r="AB36" s="468"/>
      <c r="AC36" s="468"/>
      <c r="AD36" s="468"/>
      <c r="AE36" s="468"/>
      <c r="AF36" s="468"/>
      <c r="AG36" s="468"/>
      <c r="AH36" s="468"/>
      <c r="AI36" s="468"/>
      <c r="AJ36" s="468"/>
      <c r="AK36" s="468"/>
      <c r="AL36" s="468"/>
      <c r="AM36" s="468"/>
      <c r="AN36" s="468"/>
      <c r="AO36" s="468"/>
      <c r="AP36" s="468"/>
      <c r="AQ36" s="468"/>
      <c r="AR36" s="468"/>
      <c r="AS36" s="468"/>
      <c r="AT36" s="468"/>
      <c r="AU36" s="468"/>
      <c r="AV36" s="468"/>
      <c r="AW36" s="468"/>
    </row>
    <row r="37" spans="1:49">
      <c r="A37" s="129" t="s">
        <v>130</v>
      </c>
      <c r="B37" s="142">
        <v>-2747</v>
      </c>
      <c r="C37" s="142"/>
      <c r="D37" s="142">
        <v>-451</v>
      </c>
      <c r="E37" s="142"/>
      <c r="F37" s="142">
        <v>0</v>
      </c>
      <c r="G37" s="142"/>
      <c r="H37" s="142">
        <v>-374</v>
      </c>
      <c r="I37" s="142"/>
      <c r="J37" s="142">
        <v>-514</v>
      </c>
      <c r="K37" s="142"/>
      <c r="L37" s="142">
        <v>-284</v>
      </c>
      <c r="M37" s="142"/>
      <c r="N37" s="142">
        <v>-9537</v>
      </c>
      <c r="O37" s="142"/>
      <c r="P37" s="142">
        <v>1763</v>
      </c>
      <c r="Q37" s="142"/>
      <c r="R37" s="142">
        <v>-12144</v>
      </c>
      <c r="S37" s="468"/>
      <c r="T37" s="468"/>
      <c r="U37" s="468"/>
      <c r="V37" s="468"/>
      <c r="W37" s="468"/>
      <c r="X37" s="468"/>
      <c r="Y37" s="468"/>
      <c r="Z37" s="468"/>
      <c r="AA37" s="468"/>
      <c r="AB37" s="468"/>
      <c r="AC37" s="468"/>
      <c r="AD37" s="468"/>
      <c r="AE37" s="468"/>
      <c r="AF37" s="468"/>
      <c r="AG37" s="468"/>
      <c r="AH37" s="468"/>
      <c r="AI37" s="468"/>
      <c r="AJ37" s="468"/>
      <c r="AK37" s="468"/>
      <c r="AL37" s="468"/>
      <c r="AM37" s="468"/>
      <c r="AN37" s="468"/>
      <c r="AO37" s="468"/>
      <c r="AP37" s="468"/>
      <c r="AQ37" s="468"/>
      <c r="AR37" s="468"/>
      <c r="AS37" s="468"/>
      <c r="AT37" s="468"/>
      <c r="AU37" s="468"/>
      <c r="AV37" s="468"/>
      <c r="AW37" s="468"/>
    </row>
    <row r="38" spans="1:49">
      <c r="A38" s="129" t="s">
        <v>131</v>
      </c>
      <c r="B38" s="142">
        <v>-32649</v>
      </c>
      <c r="C38" s="142"/>
      <c r="D38" s="142">
        <v>-357</v>
      </c>
      <c r="E38" s="142"/>
      <c r="F38" s="142">
        <v>-9</v>
      </c>
      <c r="G38" s="142"/>
      <c r="H38" s="142">
        <v>-254</v>
      </c>
      <c r="I38" s="142"/>
      <c r="J38" s="142">
        <v>-1126</v>
      </c>
      <c r="K38" s="142"/>
      <c r="L38" s="142">
        <v>-5</v>
      </c>
      <c r="M38" s="142"/>
      <c r="N38" s="142">
        <v>-22299</v>
      </c>
      <c r="O38" s="142"/>
      <c r="P38" s="142">
        <v>17767</v>
      </c>
      <c r="Q38" s="142"/>
      <c r="R38" s="142">
        <v>-38932</v>
      </c>
      <c r="S38" s="468"/>
      <c r="T38" s="468"/>
      <c r="U38" s="468"/>
      <c r="V38" s="468"/>
      <c r="W38" s="468"/>
      <c r="X38" s="468"/>
      <c r="Y38" s="468"/>
      <c r="Z38" s="468"/>
      <c r="AA38" s="468"/>
      <c r="AB38" s="468"/>
      <c r="AC38" s="468"/>
      <c r="AD38" s="468"/>
      <c r="AE38" s="468"/>
      <c r="AF38" s="468"/>
      <c r="AG38" s="468"/>
      <c r="AH38" s="468"/>
      <c r="AI38" s="468"/>
      <c r="AJ38" s="468"/>
      <c r="AK38" s="468"/>
      <c r="AL38" s="468"/>
      <c r="AM38" s="468"/>
      <c r="AN38" s="468"/>
      <c r="AO38" s="468"/>
      <c r="AP38" s="468"/>
      <c r="AQ38" s="468"/>
      <c r="AR38" s="468"/>
      <c r="AS38" s="468"/>
      <c r="AT38" s="468"/>
      <c r="AU38" s="468"/>
      <c r="AV38" s="468"/>
      <c r="AW38" s="468"/>
    </row>
    <row r="39" spans="1:49">
      <c r="A39" s="129" t="s">
        <v>132</v>
      </c>
      <c r="B39" s="142">
        <v>-659</v>
      </c>
      <c r="C39" s="142"/>
      <c r="D39" s="142">
        <v>-554</v>
      </c>
      <c r="E39" s="142"/>
      <c r="F39" s="142">
        <v>-46518</v>
      </c>
      <c r="G39" s="142"/>
      <c r="H39" s="142">
        <v>-105</v>
      </c>
      <c r="I39" s="142"/>
      <c r="J39" s="142">
        <v>-8</v>
      </c>
      <c r="K39" s="142"/>
      <c r="L39" s="142">
        <v>18</v>
      </c>
      <c r="M39" s="142"/>
      <c r="N39" s="142">
        <v>-1068</v>
      </c>
      <c r="O39" s="142"/>
      <c r="P39" s="142">
        <v>0</v>
      </c>
      <c r="Q39" s="142"/>
      <c r="R39" s="142">
        <v>-48894</v>
      </c>
      <c r="S39" s="468"/>
      <c r="T39" s="468"/>
      <c r="U39" s="468"/>
      <c r="V39" s="468"/>
      <c r="W39" s="468"/>
      <c r="X39" s="468"/>
      <c r="Y39" s="468"/>
      <c r="Z39" s="468"/>
      <c r="AA39" s="468"/>
      <c r="AB39" s="468"/>
      <c r="AC39" s="468"/>
      <c r="AD39" s="468"/>
      <c r="AE39" s="468"/>
      <c r="AF39" s="468"/>
      <c r="AG39" s="468"/>
      <c r="AH39" s="468"/>
      <c r="AI39" s="468"/>
      <c r="AJ39" s="468"/>
      <c r="AK39" s="468"/>
      <c r="AL39" s="468"/>
      <c r="AM39" s="468"/>
      <c r="AN39" s="468"/>
      <c r="AO39" s="468"/>
      <c r="AP39" s="468"/>
      <c r="AQ39" s="468"/>
      <c r="AR39" s="468"/>
      <c r="AS39" s="468"/>
      <c r="AT39" s="468"/>
      <c r="AU39" s="468"/>
      <c r="AV39" s="468"/>
      <c r="AW39" s="468"/>
    </row>
    <row r="40" spans="1:49">
      <c r="B40" s="144"/>
      <c r="C40" s="142"/>
      <c r="D40" s="144"/>
      <c r="E40" s="142"/>
      <c r="F40" s="144"/>
      <c r="G40" s="142"/>
      <c r="H40" s="144"/>
      <c r="I40" s="142"/>
      <c r="J40" s="144"/>
      <c r="K40" s="142"/>
      <c r="L40" s="144"/>
      <c r="M40" s="142"/>
      <c r="N40" s="144"/>
      <c r="O40" s="142"/>
      <c r="P40" s="144"/>
      <c r="Q40" s="142"/>
      <c r="R40" s="144"/>
      <c r="S40" s="468"/>
      <c r="T40" s="468"/>
      <c r="U40" s="468"/>
      <c r="V40" s="468"/>
      <c r="W40" s="468"/>
      <c r="X40" s="468"/>
      <c r="Y40" s="468"/>
      <c r="Z40" s="468"/>
      <c r="AA40" s="468"/>
      <c r="AB40" s="468"/>
      <c r="AC40" s="468"/>
      <c r="AD40" s="468"/>
      <c r="AE40" s="468"/>
      <c r="AF40" s="468"/>
      <c r="AG40" s="468"/>
      <c r="AH40" s="468"/>
      <c r="AI40" s="468"/>
      <c r="AJ40" s="468"/>
      <c r="AK40" s="468"/>
      <c r="AL40" s="468"/>
      <c r="AM40" s="468"/>
      <c r="AN40" s="468"/>
      <c r="AO40" s="468"/>
      <c r="AP40" s="468"/>
      <c r="AQ40" s="468"/>
      <c r="AR40" s="468"/>
      <c r="AS40" s="468"/>
      <c r="AT40" s="468"/>
      <c r="AU40" s="468"/>
      <c r="AV40" s="468"/>
      <c r="AW40" s="468"/>
    </row>
    <row r="41" spans="1:49" ht="14.25" thickBot="1">
      <c r="A41" s="36" t="s">
        <v>133</v>
      </c>
      <c r="B41" s="145">
        <v>-357295</v>
      </c>
      <c r="C41" s="142"/>
      <c r="D41" s="145">
        <v>-148156</v>
      </c>
      <c r="E41" s="142"/>
      <c r="F41" s="145">
        <v>-78493</v>
      </c>
      <c r="G41" s="142"/>
      <c r="H41" s="145">
        <v>-2437</v>
      </c>
      <c r="I41" s="142"/>
      <c r="J41" s="145">
        <v>-5318</v>
      </c>
      <c r="K41" s="142"/>
      <c r="L41" s="145">
        <v>-1344</v>
      </c>
      <c r="M41" s="142"/>
      <c r="N41" s="145">
        <v>-57155</v>
      </c>
      <c r="O41" s="142"/>
      <c r="P41" s="145">
        <v>31113</v>
      </c>
      <c r="Q41" s="142"/>
      <c r="R41" s="145">
        <v>-619085</v>
      </c>
      <c r="S41" s="468"/>
      <c r="T41" s="468"/>
      <c r="U41" s="468"/>
      <c r="V41" s="468"/>
      <c r="W41" s="468"/>
      <c r="X41" s="468"/>
      <c r="Y41" s="468"/>
      <c r="Z41" s="468"/>
      <c r="AA41" s="468"/>
      <c r="AB41" s="468"/>
      <c r="AC41" s="468"/>
      <c r="AD41" s="468"/>
      <c r="AE41" s="468"/>
      <c r="AF41" s="468"/>
      <c r="AG41" s="468"/>
      <c r="AH41" s="468"/>
      <c r="AI41" s="468"/>
      <c r="AJ41" s="468"/>
      <c r="AK41" s="468"/>
      <c r="AL41" s="468"/>
      <c r="AM41" s="468"/>
      <c r="AN41" s="468"/>
      <c r="AO41" s="468"/>
      <c r="AP41" s="468"/>
      <c r="AQ41" s="468"/>
      <c r="AR41" s="468"/>
      <c r="AS41" s="468"/>
      <c r="AT41" s="468"/>
      <c r="AU41" s="468"/>
      <c r="AV41" s="468"/>
      <c r="AW41" s="468"/>
    </row>
    <row r="42" spans="1:49">
      <c r="B42" s="142"/>
      <c r="C42" s="142"/>
      <c r="D42" s="142"/>
      <c r="E42" s="142"/>
      <c r="F42" s="142"/>
      <c r="G42" s="142"/>
      <c r="H42" s="142"/>
      <c r="I42" s="142"/>
      <c r="J42" s="142"/>
      <c r="K42" s="142"/>
      <c r="L42" s="142"/>
      <c r="M42" s="142"/>
      <c r="N42" s="142"/>
      <c r="O42" s="142"/>
      <c r="P42" s="142"/>
      <c r="Q42" s="142"/>
      <c r="R42" s="142"/>
      <c r="S42" s="468"/>
      <c r="T42" s="468"/>
      <c r="U42" s="468"/>
      <c r="V42" s="468"/>
      <c r="W42" s="468"/>
      <c r="X42" s="468"/>
      <c r="Y42" s="468"/>
      <c r="Z42" s="468"/>
      <c r="AA42" s="468"/>
      <c r="AB42" s="468"/>
      <c r="AC42" s="468"/>
      <c r="AD42" s="468"/>
      <c r="AE42" s="468"/>
      <c r="AF42" s="468"/>
      <c r="AG42" s="468"/>
      <c r="AH42" s="468"/>
      <c r="AI42" s="468"/>
      <c r="AJ42" s="468"/>
      <c r="AK42" s="468"/>
      <c r="AL42" s="468"/>
      <c r="AM42" s="468"/>
      <c r="AN42" s="468"/>
      <c r="AO42" s="468"/>
      <c r="AP42" s="468"/>
      <c r="AQ42" s="468"/>
      <c r="AR42" s="468"/>
      <c r="AS42" s="468"/>
      <c r="AT42" s="468"/>
      <c r="AU42" s="468"/>
      <c r="AV42" s="468"/>
      <c r="AW42" s="468"/>
    </row>
    <row r="43" spans="1:49">
      <c r="A43" s="129" t="s">
        <v>134</v>
      </c>
      <c r="B43" s="142">
        <v>30670</v>
      </c>
      <c r="C43" s="142"/>
      <c r="D43" s="142">
        <v>14791</v>
      </c>
      <c r="E43" s="142"/>
      <c r="F43" s="142">
        <v>29199</v>
      </c>
      <c r="G43" s="142"/>
      <c r="H43" s="142">
        <v>2721</v>
      </c>
      <c r="I43" s="142"/>
      <c r="J43" s="142">
        <v>2552</v>
      </c>
      <c r="K43" s="142"/>
      <c r="L43" s="142">
        <v>211</v>
      </c>
      <c r="M43" s="142"/>
      <c r="N43" s="142">
        <v>13224</v>
      </c>
      <c r="O43" s="142"/>
      <c r="P43" s="142">
        <v>0</v>
      </c>
      <c r="Q43" s="142"/>
      <c r="R43" s="142">
        <v>93368</v>
      </c>
      <c r="S43" s="468"/>
      <c r="T43" s="468"/>
      <c r="U43" s="468"/>
      <c r="V43" s="468"/>
      <c r="W43" s="468"/>
      <c r="X43" s="468"/>
      <c r="Y43" s="468"/>
      <c r="Z43" s="468"/>
      <c r="AA43" s="468"/>
      <c r="AB43" s="468"/>
      <c r="AC43" s="468"/>
      <c r="AD43" s="468"/>
      <c r="AE43" s="468"/>
      <c r="AF43" s="468"/>
      <c r="AG43" s="468"/>
      <c r="AH43" s="468"/>
      <c r="AI43" s="468"/>
      <c r="AJ43" s="468"/>
      <c r="AK43" s="468"/>
      <c r="AL43" s="468"/>
      <c r="AM43" s="468"/>
      <c r="AN43" s="468"/>
      <c r="AO43" s="468"/>
      <c r="AP43" s="468"/>
      <c r="AQ43" s="468"/>
      <c r="AR43" s="468"/>
      <c r="AS43" s="468"/>
      <c r="AT43" s="468"/>
      <c r="AU43" s="468"/>
      <c r="AV43" s="468"/>
      <c r="AW43" s="468"/>
    </row>
    <row r="44" spans="1:49">
      <c r="A44" s="129" t="s">
        <v>135</v>
      </c>
      <c r="B44" s="142">
        <v>230</v>
      </c>
      <c r="C44" s="142"/>
      <c r="D44" s="142">
        <v>267</v>
      </c>
      <c r="E44" s="142"/>
      <c r="F44" s="142">
        <v>222</v>
      </c>
      <c r="G44" s="142"/>
      <c r="H44" s="142">
        <v>34</v>
      </c>
      <c r="I44" s="142"/>
      <c r="J44" s="142">
        <v>164</v>
      </c>
      <c r="K44" s="142"/>
      <c r="L44" s="142">
        <v>7</v>
      </c>
      <c r="M44" s="142"/>
      <c r="N44" s="142">
        <v>478</v>
      </c>
      <c r="O44" s="142"/>
      <c r="P44" s="142">
        <v>0</v>
      </c>
      <c r="Q44" s="142"/>
      <c r="R44" s="142">
        <v>1402</v>
      </c>
      <c r="S44" s="468"/>
      <c r="T44" s="468"/>
      <c r="U44" s="468"/>
      <c r="V44" s="468"/>
      <c r="W44" s="468"/>
      <c r="X44" s="468"/>
      <c r="Y44" s="468"/>
      <c r="Z44" s="468"/>
      <c r="AA44" s="468"/>
      <c r="AB44" s="468"/>
      <c r="AC44" s="468"/>
      <c r="AD44" s="468"/>
      <c r="AE44" s="468"/>
      <c r="AF44" s="468"/>
      <c r="AG44" s="468"/>
      <c r="AH44" s="468"/>
      <c r="AI44" s="468"/>
      <c r="AJ44" s="468"/>
      <c r="AK44" s="468"/>
      <c r="AL44" s="468"/>
      <c r="AM44" s="468"/>
      <c r="AN44" s="468"/>
      <c r="AO44" s="468"/>
      <c r="AP44" s="468"/>
      <c r="AQ44" s="468"/>
      <c r="AR44" s="468"/>
      <c r="AS44" s="468"/>
      <c r="AT44" s="468"/>
      <c r="AU44" s="468"/>
      <c r="AV44" s="468"/>
      <c r="AW44" s="468"/>
    </row>
    <row r="45" spans="1:49">
      <c r="A45" s="129" t="s">
        <v>136</v>
      </c>
      <c r="B45" s="143">
        <v>-101</v>
      </c>
      <c r="C45" s="142"/>
      <c r="D45" s="143">
        <v>-129</v>
      </c>
      <c r="E45" s="142"/>
      <c r="F45" s="143">
        <v>-65</v>
      </c>
      <c r="G45" s="142"/>
      <c r="H45" s="143">
        <v>-4</v>
      </c>
      <c r="I45" s="142"/>
      <c r="J45" s="143">
        <v>-4</v>
      </c>
      <c r="K45" s="142"/>
      <c r="L45" s="143">
        <v>-2</v>
      </c>
      <c r="M45" s="142"/>
      <c r="N45" s="143">
        <v>-54</v>
      </c>
      <c r="O45" s="142"/>
      <c r="P45" s="143">
        <v>0</v>
      </c>
      <c r="Q45" s="142"/>
      <c r="R45" s="143">
        <v>-359</v>
      </c>
      <c r="S45" s="468"/>
      <c r="T45" s="468"/>
      <c r="U45" s="468"/>
      <c r="V45" s="468"/>
      <c r="W45" s="468"/>
      <c r="X45" s="468"/>
      <c r="Y45" s="468"/>
      <c r="Z45" s="468"/>
      <c r="AA45" s="468"/>
      <c r="AB45" s="468"/>
      <c r="AC45" s="468"/>
      <c r="AD45" s="468"/>
      <c r="AE45" s="468"/>
      <c r="AF45" s="468"/>
      <c r="AG45" s="468"/>
      <c r="AH45" s="468"/>
      <c r="AI45" s="468"/>
      <c r="AJ45" s="468"/>
      <c r="AK45" s="468"/>
      <c r="AL45" s="468"/>
      <c r="AM45" s="468"/>
      <c r="AN45" s="468"/>
      <c r="AO45" s="468"/>
      <c r="AP45" s="468"/>
      <c r="AQ45" s="468"/>
      <c r="AR45" s="468"/>
      <c r="AS45" s="468"/>
      <c r="AT45" s="468"/>
      <c r="AU45" s="468"/>
      <c r="AV45" s="468"/>
      <c r="AW45" s="468"/>
    </row>
    <row r="46" spans="1:49">
      <c r="B46" s="142"/>
      <c r="C46" s="142"/>
      <c r="D46" s="142"/>
      <c r="E46" s="142"/>
      <c r="F46" s="142"/>
      <c r="G46" s="142"/>
      <c r="H46" s="142"/>
      <c r="I46" s="142"/>
      <c r="J46" s="142"/>
      <c r="K46" s="142"/>
      <c r="L46" s="142"/>
      <c r="M46" s="142"/>
      <c r="N46" s="142"/>
      <c r="O46" s="142"/>
      <c r="P46" s="142"/>
      <c r="Q46" s="142"/>
      <c r="R46" s="142"/>
      <c r="S46" s="468"/>
      <c r="T46" s="468"/>
      <c r="U46" s="468"/>
      <c r="V46" s="468"/>
      <c r="W46" s="468"/>
      <c r="X46" s="468"/>
      <c r="Y46" s="468"/>
      <c r="Z46" s="468"/>
      <c r="AA46" s="468"/>
      <c r="AB46" s="468"/>
      <c r="AC46" s="468"/>
      <c r="AD46" s="468"/>
      <c r="AE46" s="468"/>
      <c r="AF46" s="468"/>
      <c r="AG46" s="468"/>
      <c r="AH46" s="468"/>
      <c r="AI46" s="468"/>
      <c r="AJ46" s="468"/>
      <c r="AK46" s="468"/>
      <c r="AL46" s="468"/>
      <c r="AM46" s="468"/>
      <c r="AN46" s="468"/>
      <c r="AO46" s="468"/>
      <c r="AP46" s="468"/>
      <c r="AQ46" s="468"/>
      <c r="AR46" s="468"/>
      <c r="AS46" s="468"/>
      <c r="AT46" s="468"/>
      <c r="AU46" s="468"/>
      <c r="AV46" s="468"/>
      <c r="AW46" s="468"/>
    </row>
    <row r="47" spans="1:49">
      <c r="A47" s="129" t="s">
        <v>137</v>
      </c>
      <c r="B47" s="142">
        <v>30799</v>
      </c>
      <c r="C47" s="142"/>
      <c r="D47" s="142">
        <v>14929</v>
      </c>
      <c r="E47" s="142"/>
      <c r="F47" s="142">
        <v>29356</v>
      </c>
      <c r="G47" s="142"/>
      <c r="H47" s="142">
        <v>2751</v>
      </c>
      <c r="I47" s="142"/>
      <c r="J47" s="142">
        <v>2712</v>
      </c>
      <c r="K47" s="142"/>
      <c r="L47" s="142">
        <v>216</v>
      </c>
      <c r="M47" s="142"/>
      <c r="N47" s="142">
        <v>13648</v>
      </c>
      <c r="O47" s="142"/>
      <c r="P47" s="142">
        <v>0</v>
      </c>
      <c r="Q47" s="142"/>
      <c r="R47" s="142">
        <v>94411</v>
      </c>
      <c r="S47" s="468"/>
      <c r="T47" s="468"/>
      <c r="U47" s="468"/>
      <c r="V47" s="468"/>
      <c r="W47" s="468"/>
      <c r="X47" s="468"/>
      <c r="Y47" s="468"/>
      <c r="Z47" s="468"/>
      <c r="AA47" s="468"/>
      <c r="AB47" s="468"/>
      <c r="AC47" s="468"/>
      <c r="AD47" s="468"/>
      <c r="AE47" s="468"/>
      <c r="AF47" s="468"/>
      <c r="AG47" s="468"/>
      <c r="AH47" s="468"/>
      <c r="AI47" s="468"/>
      <c r="AJ47" s="468"/>
      <c r="AK47" s="468"/>
      <c r="AL47" s="468"/>
      <c r="AM47" s="468"/>
      <c r="AN47" s="468"/>
      <c r="AO47" s="468"/>
      <c r="AP47" s="468"/>
      <c r="AQ47" s="468"/>
      <c r="AR47" s="468"/>
      <c r="AS47" s="468"/>
      <c r="AT47" s="468"/>
      <c r="AU47" s="468"/>
      <c r="AV47" s="468"/>
      <c r="AW47" s="468"/>
    </row>
    <row r="48" spans="1:49">
      <c r="A48" s="129" t="s">
        <v>138</v>
      </c>
      <c r="B48" s="142">
        <v>-8203</v>
      </c>
      <c r="C48" s="142"/>
      <c r="D48" s="142">
        <v>-2614</v>
      </c>
      <c r="E48" s="142"/>
      <c r="F48" s="142">
        <v>-7200</v>
      </c>
      <c r="G48" s="142"/>
      <c r="H48" s="142">
        <v>-429</v>
      </c>
      <c r="I48" s="142"/>
      <c r="J48" s="142">
        <v>-497</v>
      </c>
      <c r="K48" s="142"/>
      <c r="L48" s="142">
        <v>-11</v>
      </c>
      <c r="M48" s="142"/>
      <c r="N48" s="142">
        <v>-3089</v>
      </c>
      <c r="O48" s="142"/>
      <c r="P48" s="142">
        <v>0</v>
      </c>
      <c r="Q48" s="142"/>
      <c r="R48" s="142">
        <v>-22043</v>
      </c>
      <c r="S48" s="468"/>
      <c r="T48" s="468"/>
      <c r="U48" s="468"/>
      <c r="V48" s="468"/>
      <c r="W48" s="468"/>
      <c r="X48" s="468"/>
      <c r="Y48" s="468"/>
      <c r="Z48" s="468"/>
      <c r="AA48" s="468"/>
      <c r="AB48" s="468"/>
      <c r="AC48" s="468"/>
      <c r="AD48" s="468"/>
      <c r="AE48" s="468"/>
      <c r="AF48" s="468"/>
      <c r="AG48" s="468"/>
      <c r="AH48" s="468"/>
      <c r="AI48" s="468"/>
      <c r="AJ48" s="468"/>
      <c r="AK48" s="468"/>
      <c r="AL48" s="468"/>
      <c r="AM48" s="468"/>
      <c r="AN48" s="468"/>
      <c r="AO48" s="468"/>
      <c r="AP48" s="468"/>
      <c r="AQ48" s="468"/>
      <c r="AR48" s="468"/>
      <c r="AS48" s="468"/>
      <c r="AT48" s="468"/>
      <c r="AU48" s="468"/>
      <c r="AV48" s="468"/>
      <c r="AW48" s="468"/>
    </row>
    <row r="49" spans="1:49">
      <c r="B49" s="144"/>
      <c r="C49" s="142"/>
      <c r="D49" s="144"/>
      <c r="E49" s="142"/>
      <c r="F49" s="144"/>
      <c r="G49" s="142"/>
      <c r="H49" s="144"/>
      <c r="I49" s="142"/>
      <c r="J49" s="144"/>
      <c r="K49" s="142"/>
      <c r="L49" s="144"/>
      <c r="M49" s="142"/>
      <c r="N49" s="144"/>
      <c r="O49" s="142"/>
      <c r="P49" s="144"/>
      <c r="Q49" s="142"/>
      <c r="R49" s="144"/>
      <c r="S49" s="468"/>
      <c r="T49" s="468"/>
      <c r="U49" s="468"/>
      <c r="V49" s="468"/>
      <c r="W49" s="468"/>
      <c r="X49" s="468"/>
      <c r="Y49" s="468"/>
      <c r="Z49" s="468"/>
      <c r="AA49" s="468"/>
      <c r="AB49" s="468"/>
      <c r="AC49" s="468"/>
      <c r="AD49" s="468"/>
      <c r="AE49" s="468"/>
      <c r="AF49" s="468"/>
      <c r="AG49" s="468"/>
      <c r="AH49" s="468"/>
      <c r="AI49" s="468"/>
      <c r="AJ49" s="468"/>
      <c r="AK49" s="468"/>
      <c r="AL49" s="468"/>
      <c r="AM49" s="468"/>
      <c r="AN49" s="468"/>
      <c r="AO49" s="468"/>
      <c r="AP49" s="468"/>
      <c r="AQ49" s="468"/>
      <c r="AR49" s="468"/>
      <c r="AS49" s="468"/>
      <c r="AT49" s="468"/>
      <c r="AU49" s="468"/>
      <c r="AV49" s="468"/>
      <c r="AW49" s="468"/>
    </row>
    <row r="50" spans="1:49" ht="14.25" thickBot="1">
      <c r="A50" s="36" t="s">
        <v>168</v>
      </c>
      <c r="B50" s="145">
        <v>22596</v>
      </c>
      <c r="C50" s="142"/>
      <c r="D50" s="145">
        <v>12315</v>
      </c>
      <c r="E50" s="142"/>
      <c r="F50" s="145">
        <v>22156</v>
      </c>
      <c r="G50" s="142"/>
      <c r="H50" s="145">
        <v>2322</v>
      </c>
      <c r="I50" s="142"/>
      <c r="J50" s="145">
        <v>2215</v>
      </c>
      <c r="K50" s="142"/>
      <c r="L50" s="145">
        <v>205</v>
      </c>
      <c r="M50" s="142"/>
      <c r="N50" s="145">
        <v>10559</v>
      </c>
      <c r="O50" s="142"/>
      <c r="P50" s="145">
        <v>0</v>
      </c>
      <c r="Q50" s="142"/>
      <c r="R50" s="145">
        <v>72368</v>
      </c>
      <c r="S50" s="468"/>
      <c r="T50" s="468"/>
      <c r="U50" s="468"/>
      <c r="V50" s="468"/>
      <c r="W50" s="468"/>
      <c r="X50" s="468"/>
      <c r="Y50" s="468"/>
      <c r="Z50" s="468"/>
      <c r="AA50" s="468"/>
      <c r="AB50" s="468"/>
      <c r="AC50" s="468"/>
      <c r="AD50" s="468"/>
      <c r="AE50" s="468"/>
      <c r="AF50" s="468"/>
      <c r="AG50" s="468"/>
      <c r="AH50" s="468"/>
      <c r="AI50" s="468"/>
      <c r="AJ50" s="468"/>
      <c r="AK50" s="468"/>
      <c r="AL50" s="468"/>
      <c r="AM50" s="468"/>
      <c r="AN50" s="468"/>
      <c r="AO50" s="468"/>
      <c r="AP50" s="468"/>
      <c r="AQ50" s="468"/>
      <c r="AR50" s="468"/>
      <c r="AS50" s="468"/>
      <c r="AT50" s="468"/>
      <c r="AU50" s="468"/>
      <c r="AV50" s="468"/>
      <c r="AW50" s="468"/>
    </row>
    <row r="51" spans="1:49">
      <c r="B51" s="142"/>
      <c r="C51" s="142"/>
      <c r="D51" s="142"/>
      <c r="E51" s="142"/>
      <c r="F51" s="142"/>
      <c r="G51" s="142"/>
      <c r="H51" s="142"/>
      <c r="I51" s="142"/>
      <c r="J51" s="142"/>
      <c r="K51" s="142"/>
      <c r="L51" s="142"/>
      <c r="M51" s="142"/>
      <c r="N51" s="142"/>
      <c r="O51" s="142"/>
      <c r="P51" s="142"/>
      <c r="Q51" s="142"/>
      <c r="R51" s="142"/>
      <c r="S51" s="468"/>
      <c r="T51" s="468"/>
      <c r="U51" s="468"/>
      <c r="V51" s="468"/>
      <c r="W51" s="468"/>
      <c r="X51" s="468"/>
      <c r="Y51" s="468"/>
      <c r="Z51" s="468"/>
      <c r="AA51" s="468"/>
      <c r="AB51" s="468"/>
      <c r="AC51" s="468"/>
      <c r="AD51" s="468"/>
      <c r="AE51" s="468"/>
      <c r="AF51" s="468"/>
      <c r="AG51" s="468"/>
      <c r="AH51" s="468"/>
      <c r="AI51" s="468"/>
      <c r="AJ51" s="468"/>
      <c r="AK51" s="468"/>
      <c r="AL51" s="468"/>
      <c r="AM51" s="468"/>
      <c r="AN51" s="468"/>
      <c r="AO51" s="468"/>
      <c r="AP51" s="468"/>
      <c r="AQ51" s="468"/>
      <c r="AR51" s="468"/>
      <c r="AS51" s="468"/>
      <c r="AT51" s="468"/>
      <c r="AU51" s="468"/>
      <c r="AV51" s="468"/>
      <c r="AW51" s="468"/>
    </row>
    <row r="52" spans="1:49">
      <c r="A52" s="132" t="s">
        <v>171</v>
      </c>
      <c r="B52" s="142"/>
      <c r="C52" s="142"/>
      <c r="D52" s="142"/>
      <c r="E52" s="142"/>
      <c r="F52" s="142"/>
      <c r="G52" s="142"/>
      <c r="H52" s="142"/>
      <c r="I52" s="142"/>
      <c r="J52" s="142"/>
      <c r="K52" s="142"/>
      <c r="L52" s="142"/>
      <c r="M52" s="142"/>
      <c r="N52" s="142"/>
      <c r="O52" s="142"/>
      <c r="P52" s="142"/>
      <c r="Q52" s="142"/>
      <c r="R52" s="142"/>
      <c r="S52" s="468"/>
      <c r="T52" s="468"/>
      <c r="U52" s="468"/>
      <c r="V52" s="468"/>
      <c r="W52" s="468"/>
      <c r="X52" s="468"/>
      <c r="Y52" s="468"/>
      <c r="Z52" s="468"/>
      <c r="AA52" s="468"/>
      <c r="AB52" s="468"/>
      <c r="AC52" s="468"/>
      <c r="AD52" s="468"/>
      <c r="AE52" s="468"/>
      <c r="AF52" s="468"/>
      <c r="AG52" s="468"/>
      <c r="AH52" s="468"/>
      <c r="AI52" s="468"/>
      <c r="AJ52" s="468"/>
      <c r="AK52" s="468"/>
      <c r="AL52" s="468"/>
      <c r="AM52" s="468"/>
      <c r="AN52" s="468"/>
      <c r="AO52" s="468"/>
      <c r="AP52" s="468"/>
      <c r="AQ52" s="468"/>
      <c r="AR52" s="468"/>
      <c r="AS52" s="468"/>
      <c r="AT52" s="468"/>
      <c r="AU52" s="468"/>
      <c r="AV52" s="468"/>
      <c r="AW52" s="468"/>
    </row>
    <row r="53" spans="1:49">
      <c r="A53" s="129" t="s">
        <v>139</v>
      </c>
      <c r="B53" s="142">
        <v>26674</v>
      </c>
      <c r="C53" s="142"/>
      <c r="D53" s="142">
        <v>8989</v>
      </c>
      <c r="E53" s="142"/>
      <c r="F53" s="142">
        <v>478140</v>
      </c>
      <c r="G53" s="142"/>
      <c r="H53" s="142">
        <v>7876</v>
      </c>
      <c r="I53" s="142"/>
      <c r="J53" s="142">
        <v>23479</v>
      </c>
      <c r="K53" s="142"/>
      <c r="L53" s="142">
        <v>10028</v>
      </c>
      <c r="M53" s="142"/>
      <c r="N53" s="142">
        <v>45373</v>
      </c>
      <c r="O53" s="142"/>
      <c r="P53" s="142">
        <v>-30876</v>
      </c>
      <c r="Q53" s="142"/>
      <c r="R53" s="142">
        <v>569683</v>
      </c>
      <c r="S53" s="468"/>
      <c r="T53" s="468"/>
      <c r="U53" s="468"/>
      <c r="V53" s="468"/>
      <c r="W53" s="468"/>
      <c r="X53" s="468"/>
      <c r="Y53" s="468"/>
      <c r="Z53" s="468"/>
      <c r="AA53" s="468"/>
      <c r="AB53" s="468"/>
      <c r="AC53" s="468"/>
      <c r="AD53" s="468"/>
      <c r="AE53" s="468"/>
      <c r="AF53" s="468"/>
      <c r="AG53" s="468"/>
      <c r="AH53" s="468"/>
      <c r="AI53" s="468"/>
      <c r="AJ53" s="468"/>
      <c r="AK53" s="468"/>
      <c r="AL53" s="468"/>
      <c r="AM53" s="468"/>
      <c r="AN53" s="468"/>
      <c r="AO53" s="468"/>
      <c r="AP53" s="468"/>
      <c r="AQ53" s="468"/>
      <c r="AR53" s="468"/>
      <c r="AS53" s="468"/>
      <c r="AT53" s="468"/>
      <c r="AU53" s="468"/>
      <c r="AV53" s="468"/>
      <c r="AW53" s="468"/>
    </row>
    <row r="54" spans="1:49">
      <c r="A54" s="129" t="s">
        <v>140</v>
      </c>
      <c r="B54" s="142">
        <v>0</v>
      </c>
      <c r="C54" s="142"/>
      <c r="D54" s="142">
        <v>0</v>
      </c>
      <c r="E54" s="142"/>
      <c r="F54" s="142">
        <v>97450</v>
      </c>
      <c r="G54" s="142"/>
      <c r="H54" s="142">
        <v>0</v>
      </c>
      <c r="I54" s="142"/>
      <c r="J54" s="142">
        <v>0</v>
      </c>
      <c r="K54" s="142"/>
      <c r="L54" s="142">
        <v>0</v>
      </c>
      <c r="M54" s="142"/>
      <c r="N54" s="142">
        <v>0</v>
      </c>
      <c r="O54" s="142"/>
      <c r="P54" s="142">
        <v>0</v>
      </c>
      <c r="Q54" s="142"/>
      <c r="R54" s="142">
        <v>97450</v>
      </c>
      <c r="S54" s="468"/>
      <c r="T54" s="468"/>
      <c r="U54" s="468"/>
      <c r="V54" s="468"/>
      <c r="W54" s="468"/>
      <c r="X54" s="468"/>
      <c r="Y54" s="468"/>
      <c r="Z54" s="468"/>
      <c r="AA54" s="468"/>
      <c r="AB54" s="468"/>
      <c r="AC54" s="468"/>
      <c r="AD54" s="468"/>
      <c r="AE54" s="468"/>
      <c r="AF54" s="468"/>
      <c r="AG54" s="468"/>
      <c r="AH54" s="468"/>
      <c r="AI54" s="468"/>
      <c r="AJ54" s="468"/>
      <c r="AK54" s="468"/>
      <c r="AL54" s="468"/>
      <c r="AM54" s="468"/>
      <c r="AN54" s="468"/>
      <c r="AO54" s="468"/>
      <c r="AP54" s="468"/>
      <c r="AQ54" s="468"/>
      <c r="AR54" s="468"/>
      <c r="AS54" s="468"/>
      <c r="AT54" s="468"/>
      <c r="AU54" s="468"/>
      <c r="AV54" s="468"/>
      <c r="AW54" s="468"/>
    </row>
    <row r="55" spans="1:49">
      <c r="A55" s="129" t="s">
        <v>141</v>
      </c>
      <c r="B55" s="142">
        <v>60425</v>
      </c>
      <c r="C55" s="142"/>
      <c r="D55" s="142">
        <v>477</v>
      </c>
      <c r="E55" s="142"/>
      <c r="F55" s="142">
        <v>57179</v>
      </c>
      <c r="G55" s="142"/>
      <c r="H55" s="142">
        <v>0</v>
      </c>
      <c r="I55" s="142"/>
      <c r="J55" s="142">
        <v>4089</v>
      </c>
      <c r="K55" s="142"/>
      <c r="L55" s="142">
        <v>2927</v>
      </c>
      <c r="M55" s="142"/>
      <c r="N55" s="142">
        <v>37280</v>
      </c>
      <c r="O55" s="142"/>
      <c r="P55" s="142">
        <v>-8414</v>
      </c>
      <c r="Q55" s="142"/>
      <c r="R55" s="142">
        <v>153963</v>
      </c>
      <c r="S55" s="468"/>
      <c r="T55" s="468"/>
      <c r="U55" s="468"/>
      <c r="V55" s="468"/>
      <c r="W55" s="468"/>
      <c r="X55" s="468"/>
      <c r="Y55" s="468"/>
      <c r="Z55" s="468"/>
      <c r="AA55" s="468"/>
      <c r="AB55" s="468"/>
      <c r="AC55" s="468"/>
      <c r="AD55" s="468"/>
      <c r="AE55" s="468"/>
      <c r="AF55" s="468"/>
      <c r="AG55" s="468"/>
      <c r="AH55" s="468"/>
      <c r="AI55" s="468"/>
      <c r="AJ55" s="468"/>
      <c r="AK55" s="468"/>
      <c r="AL55" s="468"/>
      <c r="AM55" s="468"/>
      <c r="AN55" s="468"/>
      <c r="AO55" s="468"/>
      <c r="AP55" s="468"/>
      <c r="AQ55" s="468"/>
      <c r="AR55" s="468"/>
      <c r="AS55" s="468"/>
      <c r="AT55" s="468"/>
      <c r="AU55" s="468"/>
      <c r="AV55" s="468"/>
      <c r="AW55" s="468"/>
    </row>
    <row r="56" spans="1:49">
      <c r="A56" s="129" t="s">
        <v>142</v>
      </c>
      <c r="B56" s="142">
        <v>35638</v>
      </c>
      <c r="C56" s="142"/>
      <c r="D56" s="142">
        <v>4492</v>
      </c>
      <c r="E56" s="142"/>
      <c r="F56" s="142">
        <v>8876</v>
      </c>
      <c r="G56" s="142"/>
      <c r="H56" s="142">
        <v>0</v>
      </c>
      <c r="I56" s="142"/>
      <c r="J56" s="142">
        <v>12220</v>
      </c>
      <c r="K56" s="142"/>
      <c r="L56" s="142">
        <v>2947</v>
      </c>
      <c r="M56" s="142"/>
      <c r="N56" s="142">
        <v>1484</v>
      </c>
      <c r="O56" s="142"/>
      <c r="P56" s="142">
        <v>0</v>
      </c>
      <c r="Q56" s="142"/>
      <c r="R56" s="142">
        <v>65657</v>
      </c>
      <c r="S56" s="468"/>
      <c r="T56" s="468"/>
      <c r="U56" s="468"/>
      <c r="V56" s="468"/>
      <c r="W56" s="468"/>
      <c r="X56" s="468"/>
      <c r="Y56" s="468"/>
      <c r="Z56" s="468"/>
      <c r="AA56" s="468"/>
      <c r="AB56" s="468"/>
      <c r="AC56" s="468"/>
      <c r="AD56" s="468"/>
      <c r="AE56" s="468"/>
      <c r="AF56" s="468"/>
      <c r="AG56" s="468"/>
      <c r="AH56" s="468"/>
      <c r="AI56" s="468"/>
      <c r="AJ56" s="468"/>
      <c r="AK56" s="468"/>
      <c r="AL56" s="468"/>
      <c r="AM56" s="468"/>
      <c r="AN56" s="468"/>
      <c r="AO56" s="468"/>
      <c r="AP56" s="468"/>
      <c r="AQ56" s="468"/>
      <c r="AR56" s="468"/>
      <c r="AS56" s="468"/>
      <c r="AT56" s="468"/>
      <c r="AU56" s="468"/>
      <c r="AV56" s="468"/>
      <c r="AW56" s="468"/>
    </row>
    <row r="57" spans="1:49">
      <c r="A57" s="129" t="s">
        <v>144</v>
      </c>
      <c r="B57" s="142">
        <v>1244</v>
      </c>
      <c r="C57" s="142"/>
      <c r="D57" s="142">
        <v>0</v>
      </c>
      <c r="E57" s="142"/>
      <c r="F57" s="142">
        <v>5568</v>
      </c>
      <c r="G57" s="142"/>
      <c r="H57" s="142">
        <v>0</v>
      </c>
      <c r="I57" s="142"/>
      <c r="J57" s="142">
        <v>0</v>
      </c>
      <c r="K57" s="142"/>
      <c r="L57" s="142">
        <v>0</v>
      </c>
      <c r="M57" s="142"/>
      <c r="N57" s="142">
        <v>15645</v>
      </c>
      <c r="O57" s="142"/>
      <c r="P57" s="142">
        <v>-104</v>
      </c>
      <c r="Q57" s="142"/>
      <c r="R57" s="142">
        <v>22353</v>
      </c>
      <c r="S57" s="468"/>
      <c r="T57" s="468"/>
      <c r="U57" s="468"/>
      <c r="V57" s="468"/>
      <c r="W57" s="468"/>
      <c r="X57" s="468"/>
      <c r="Y57" s="468"/>
      <c r="Z57" s="468"/>
      <c r="AA57" s="468"/>
      <c r="AB57" s="468"/>
      <c r="AC57" s="468"/>
      <c r="AD57" s="468"/>
      <c r="AE57" s="468"/>
      <c r="AF57" s="468"/>
      <c r="AG57" s="468"/>
      <c r="AH57" s="468"/>
      <c r="AI57" s="468"/>
      <c r="AJ57" s="468"/>
      <c r="AK57" s="468"/>
      <c r="AL57" s="468"/>
      <c r="AM57" s="468"/>
      <c r="AN57" s="468"/>
      <c r="AO57" s="468"/>
      <c r="AP57" s="468"/>
      <c r="AQ57" s="468"/>
      <c r="AR57" s="468"/>
      <c r="AS57" s="468"/>
      <c r="AT57" s="468"/>
      <c r="AU57" s="468"/>
      <c r="AV57" s="468"/>
      <c r="AW57" s="468"/>
    </row>
    <row r="58" spans="1:49">
      <c r="A58" s="129" t="s">
        <v>151</v>
      </c>
      <c r="B58" s="142">
        <v>0</v>
      </c>
      <c r="C58" s="142"/>
      <c r="D58" s="142">
        <v>0</v>
      </c>
      <c r="E58" s="142"/>
      <c r="F58" s="142">
        <v>0</v>
      </c>
      <c r="G58" s="142"/>
      <c r="H58" s="142">
        <v>0</v>
      </c>
      <c r="I58" s="142"/>
      <c r="J58" s="142">
        <v>0</v>
      </c>
      <c r="K58" s="142"/>
      <c r="L58" s="142">
        <v>0</v>
      </c>
      <c r="M58" s="142"/>
      <c r="N58" s="142">
        <v>78056</v>
      </c>
      <c r="O58" s="142"/>
      <c r="P58" s="142">
        <v>0</v>
      </c>
      <c r="Q58" s="142"/>
      <c r="R58" s="142">
        <v>78056</v>
      </c>
      <c r="S58" s="468"/>
      <c r="T58" s="468"/>
      <c r="U58" s="468"/>
      <c r="V58" s="468"/>
      <c r="W58" s="468"/>
      <c r="X58" s="468"/>
      <c r="Y58" s="468"/>
      <c r="Z58" s="468"/>
      <c r="AA58" s="468"/>
      <c r="AB58" s="468"/>
      <c r="AC58" s="468"/>
      <c r="AD58" s="468"/>
      <c r="AE58" s="468"/>
      <c r="AF58" s="468"/>
      <c r="AG58" s="468"/>
      <c r="AH58" s="468"/>
      <c r="AI58" s="468"/>
      <c r="AJ58" s="468"/>
      <c r="AK58" s="468"/>
      <c r="AL58" s="468"/>
      <c r="AM58" s="468"/>
      <c r="AN58" s="468"/>
      <c r="AO58" s="468"/>
      <c r="AP58" s="468"/>
      <c r="AQ58" s="468"/>
      <c r="AR58" s="468"/>
      <c r="AS58" s="468"/>
      <c r="AT58" s="468"/>
      <c r="AU58" s="468"/>
      <c r="AV58" s="468"/>
      <c r="AW58" s="468"/>
    </row>
    <row r="59" spans="1:49">
      <c r="A59" s="129" t="s">
        <v>143</v>
      </c>
      <c r="B59" s="142">
        <v>9985</v>
      </c>
      <c r="C59" s="142"/>
      <c r="D59" s="142">
        <v>0</v>
      </c>
      <c r="E59" s="142"/>
      <c r="F59" s="142">
        <v>1436242</v>
      </c>
      <c r="G59" s="142"/>
      <c r="H59" s="142">
        <v>90</v>
      </c>
      <c r="I59" s="142"/>
      <c r="J59" s="142">
        <v>0</v>
      </c>
      <c r="K59" s="142"/>
      <c r="L59" s="142">
        <v>0</v>
      </c>
      <c r="M59" s="142"/>
      <c r="N59" s="142">
        <v>38883</v>
      </c>
      <c r="O59" s="142"/>
      <c r="P59" s="142">
        <v>-26909</v>
      </c>
      <c r="Q59" s="142"/>
      <c r="R59" s="142">
        <v>1458291</v>
      </c>
      <c r="S59" s="468"/>
      <c r="T59" s="468"/>
      <c r="U59" s="468"/>
      <c r="V59" s="468"/>
      <c r="W59" s="468"/>
      <c r="X59" s="468"/>
      <c r="Y59" s="468"/>
      <c r="Z59" s="468"/>
      <c r="AA59" s="468"/>
      <c r="AB59" s="468"/>
      <c r="AC59" s="468"/>
      <c r="AD59" s="468"/>
      <c r="AE59" s="468"/>
      <c r="AF59" s="468"/>
      <c r="AG59" s="468"/>
      <c r="AH59" s="468"/>
      <c r="AI59" s="468"/>
      <c r="AJ59" s="468"/>
      <c r="AK59" s="468"/>
      <c r="AL59" s="468"/>
      <c r="AM59" s="468"/>
      <c r="AN59" s="468"/>
      <c r="AO59" s="468"/>
      <c r="AP59" s="468"/>
      <c r="AQ59" s="468"/>
      <c r="AR59" s="468"/>
      <c r="AS59" s="468"/>
      <c r="AT59" s="468"/>
      <c r="AU59" s="468"/>
      <c r="AV59" s="468"/>
      <c r="AW59" s="468"/>
    </row>
    <row r="60" spans="1:49">
      <c r="A60" s="129" t="s">
        <v>145</v>
      </c>
      <c r="B60" s="142">
        <v>177575</v>
      </c>
      <c r="C60" s="142"/>
      <c r="D60" s="142">
        <v>27298</v>
      </c>
      <c r="E60" s="142"/>
      <c r="F60" s="142">
        <v>0</v>
      </c>
      <c r="G60" s="142"/>
      <c r="H60" s="142">
        <v>0</v>
      </c>
      <c r="I60" s="142"/>
      <c r="J60" s="142">
        <v>122</v>
      </c>
      <c r="K60" s="142"/>
      <c r="L60" s="142">
        <v>1500</v>
      </c>
      <c r="M60" s="142"/>
      <c r="N60" s="142">
        <v>2216</v>
      </c>
      <c r="O60" s="142"/>
      <c r="P60" s="142">
        <v>-18761</v>
      </c>
      <c r="Q60" s="142"/>
      <c r="R60" s="142">
        <v>189950</v>
      </c>
      <c r="S60" s="468"/>
      <c r="T60" s="468"/>
      <c r="U60" s="468"/>
      <c r="V60" s="468"/>
      <c r="W60" s="468"/>
      <c r="X60" s="468"/>
      <c r="Y60" s="468"/>
      <c r="Z60" s="468"/>
      <c r="AA60" s="468"/>
      <c r="AB60" s="468"/>
      <c r="AC60" s="468"/>
      <c r="AD60" s="468"/>
      <c r="AE60" s="468"/>
      <c r="AF60" s="468"/>
      <c r="AG60" s="468"/>
      <c r="AH60" s="468"/>
      <c r="AI60" s="468"/>
      <c r="AJ60" s="468"/>
      <c r="AK60" s="468"/>
      <c r="AL60" s="468"/>
      <c r="AM60" s="468"/>
      <c r="AN60" s="468"/>
      <c r="AO60" s="468"/>
      <c r="AP60" s="468"/>
      <c r="AQ60" s="468"/>
      <c r="AR60" s="468"/>
      <c r="AS60" s="468"/>
      <c r="AT60" s="468"/>
      <c r="AU60" s="468"/>
      <c r="AV60" s="468"/>
      <c r="AW60" s="468"/>
    </row>
    <row r="61" spans="1:49">
      <c r="A61" s="129" t="s">
        <v>146</v>
      </c>
      <c r="B61" s="142">
        <v>398640</v>
      </c>
      <c r="C61" s="142"/>
      <c r="D61" s="142">
        <v>69893</v>
      </c>
      <c r="E61" s="142"/>
      <c r="F61" s="142">
        <v>1179</v>
      </c>
      <c r="G61" s="142"/>
      <c r="H61" s="142">
        <v>13299</v>
      </c>
      <c r="I61" s="142"/>
      <c r="J61" s="142">
        <v>29372</v>
      </c>
      <c r="K61" s="142"/>
      <c r="L61" s="142">
        <v>12726</v>
      </c>
      <c r="M61" s="142"/>
      <c r="N61" s="142">
        <v>17831</v>
      </c>
      <c r="O61" s="142"/>
      <c r="P61" s="142">
        <v>-5699</v>
      </c>
      <c r="Q61" s="142"/>
      <c r="R61" s="142">
        <v>537241</v>
      </c>
      <c r="S61" s="468"/>
      <c r="T61" s="468"/>
      <c r="U61" s="468"/>
      <c r="V61" s="468"/>
      <c r="W61" s="468"/>
      <c r="X61" s="468"/>
      <c r="Y61" s="468"/>
      <c r="Z61" s="468"/>
      <c r="AA61" s="468"/>
      <c r="AB61" s="468"/>
      <c r="AC61" s="468"/>
      <c r="AD61" s="468"/>
      <c r="AE61" s="468"/>
      <c r="AF61" s="468"/>
      <c r="AG61" s="468"/>
      <c r="AH61" s="468"/>
      <c r="AI61" s="468"/>
      <c r="AJ61" s="468"/>
      <c r="AK61" s="468"/>
      <c r="AL61" s="468"/>
      <c r="AM61" s="468"/>
      <c r="AN61" s="468"/>
      <c r="AO61" s="468"/>
      <c r="AP61" s="468"/>
      <c r="AQ61" s="468"/>
      <c r="AR61" s="468"/>
      <c r="AS61" s="468"/>
      <c r="AT61" s="468"/>
      <c r="AU61" s="468"/>
      <c r="AV61" s="468"/>
      <c r="AW61" s="468"/>
    </row>
    <row r="62" spans="1:49">
      <c r="A62" s="129" t="s">
        <v>147</v>
      </c>
      <c r="B62" s="142">
        <v>670371</v>
      </c>
      <c r="C62" s="142"/>
      <c r="D62" s="142">
        <v>45053</v>
      </c>
      <c r="E62" s="142"/>
      <c r="F62" s="142">
        <v>286846</v>
      </c>
      <c r="G62" s="142"/>
      <c r="H62" s="142">
        <v>0</v>
      </c>
      <c r="I62" s="142"/>
      <c r="J62" s="142">
        <v>1341</v>
      </c>
      <c r="K62" s="142"/>
      <c r="L62" s="142">
        <v>6103</v>
      </c>
      <c r="M62" s="142"/>
      <c r="N62" s="142">
        <v>0</v>
      </c>
      <c r="O62" s="142"/>
      <c r="P62" s="142">
        <v>0</v>
      </c>
      <c r="Q62" s="142"/>
      <c r="R62" s="142">
        <v>1009714</v>
      </c>
      <c r="S62" s="468"/>
      <c r="T62" s="468"/>
      <c r="U62" s="468"/>
      <c r="V62" s="468"/>
      <c r="W62" s="468"/>
      <c r="X62" s="468"/>
      <c r="Y62" s="468"/>
      <c r="Z62" s="468"/>
      <c r="AA62" s="468"/>
      <c r="AB62" s="468"/>
      <c r="AC62" s="468"/>
      <c r="AD62" s="468"/>
      <c r="AE62" s="468"/>
      <c r="AF62" s="468"/>
      <c r="AG62" s="468"/>
      <c r="AH62" s="468"/>
      <c r="AI62" s="468"/>
      <c r="AJ62" s="468"/>
      <c r="AK62" s="468"/>
      <c r="AL62" s="468"/>
      <c r="AM62" s="468"/>
      <c r="AN62" s="468"/>
      <c r="AO62" s="468"/>
      <c r="AP62" s="468"/>
      <c r="AQ62" s="468"/>
      <c r="AR62" s="468"/>
      <c r="AS62" s="468"/>
      <c r="AT62" s="468"/>
      <c r="AU62" s="468"/>
      <c r="AV62" s="468"/>
      <c r="AW62" s="468"/>
    </row>
    <row r="63" spans="1:49">
      <c r="A63" s="129" t="s">
        <v>148</v>
      </c>
      <c r="B63" s="142">
        <v>236733</v>
      </c>
      <c r="C63" s="142"/>
      <c r="D63" s="142">
        <v>43445</v>
      </c>
      <c r="E63" s="142"/>
      <c r="F63" s="142">
        <v>414278</v>
      </c>
      <c r="G63" s="142"/>
      <c r="H63" s="142">
        <v>0</v>
      </c>
      <c r="I63" s="142"/>
      <c r="J63" s="142">
        <v>0</v>
      </c>
      <c r="K63" s="142"/>
      <c r="L63" s="142">
        <v>0</v>
      </c>
      <c r="M63" s="142"/>
      <c r="N63" s="142">
        <v>67103</v>
      </c>
      <c r="O63" s="142"/>
      <c r="P63" s="142">
        <v>-9569</v>
      </c>
      <c r="Q63" s="142"/>
      <c r="R63" s="142">
        <v>751990</v>
      </c>
      <c r="S63" s="468"/>
      <c r="T63" s="468"/>
      <c r="U63" s="468"/>
      <c r="V63" s="468"/>
      <c r="W63" s="468"/>
      <c r="X63" s="468"/>
      <c r="Y63" s="468"/>
      <c r="Z63" s="468"/>
      <c r="AA63" s="468"/>
      <c r="AB63" s="468"/>
      <c r="AC63" s="468"/>
      <c r="AD63" s="468"/>
      <c r="AE63" s="468"/>
      <c r="AF63" s="468"/>
      <c r="AG63" s="468"/>
      <c r="AH63" s="468"/>
      <c r="AI63" s="468"/>
      <c r="AJ63" s="468"/>
      <c r="AK63" s="468"/>
      <c r="AL63" s="468"/>
      <c r="AM63" s="468"/>
      <c r="AN63" s="468"/>
      <c r="AO63" s="468"/>
      <c r="AP63" s="468"/>
      <c r="AQ63" s="468"/>
      <c r="AR63" s="468"/>
      <c r="AS63" s="468"/>
      <c r="AT63" s="468"/>
      <c r="AU63" s="468"/>
      <c r="AV63" s="468"/>
      <c r="AW63" s="468"/>
    </row>
    <row r="64" spans="1:49">
      <c r="A64" s="129" t="s">
        <v>149</v>
      </c>
      <c r="B64" s="142">
        <v>9384</v>
      </c>
      <c r="C64" s="142"/>
      <c r="D64" s="142">
        <v>0</v>
      </c>
      <c r="E64" s="142"/>
      <c r="F64" s="142">
        <v>0</v>
      </c>
      <c r="G64" s="142"/>
      <c r="H64" s="142">
        <v>1451</v>
      </c>
      <c r="I64" s="142"/>
      <c r="J64" s="142">
        <v>50</v>
      </c>
      <c r="K64" s="142"/>
      <c r="L64" s="142">
        <v>848</v>
      </c>
      <c r="M64" s="142"/>
      <c r="N64" s="142">
        <v>37222</v>
      </c>
      <c r="O64" s="142"/>
      <c r="P64" s="142">
        <v>0</v>
      </c>
      <c r="Q64" s="142"/>
      <c r="R64" s="142">
        <v>48955</v>
      </c>
      <c r="S64" s="468"/>
      <c r="T64" s="468"/>
      <c r="U64" s="468"/>
      <c r="V64" s="468"/>
      <c r="W64" s="468"/>
      <c r="X64" s="468"/>
      <c r="Y64" s="468"/>
      <c r="Z64" s="468"/>
      <c r="AA64" s="468"/>
      <c r="AB64" s="468"/>
      <c r="AC64" s="468"/>
      <c r="AD64" s="468"/>
      <c r="AE64" s="468"/>
      <c r="AF64" s="468"/>
      <c r="AG64" s="468"/>
      <c r="AH64" s="468"/>
      <c r="AI64" s="468"/>
      <c r="AJ64" s="468"/>
      <c r="AK64" s="468"/>
      <c r="AL64" s="468"/>
      <c r="AM64" s="468"/>
      <c r="AN64" s="468"/>
      <c r="AO64" s="468"/>
      <c r="AP64" s="468"/>
      <c r="AQ64" s="468"/>
      <c r="AR64" s="468"/>
      <c r="AS64" s="468"/>
      <c r="AT64" s="468"/>
      <c r="AU64" s="468"/>
      <c r="AV64" s="468"/>
      <c r="AW64" s="468"/>
    </row>
    <row r="65" spans="1:49">
      <c r="A65" s="129" t="s">
        <v>150</v>
      </c>
      <c r="B65" s="143">
        <v>229460</v>
      </c>
      <c r="C65" s="142"/>
      <c r="D65" s="143">
        <v>74131</v>
      </c>
      <c r="E65" s="142"/>
      <c r="F65" s="143">
        <v>169794</v>
      </c>
      <c r="G65" s="142"/>
      <c r="H65" s="143">
        <v>4500</v>
      </c>
      <c r="I65" s="142"/>
      <c r="J65" s="143">
        <v>20406</v>
      </c>
      <c r="K65" s="142"/>
      <c r="L65" s="143">
        <v>9384</v>
      </c>
      <c r="M65" s="142"/>
      <c r="N65" s="143">
        <v>100565</v>
      </c>
      <c r="O65" s="142"/>
      <c r="P65" s="143">
        <v>-14640</v>
      </c>
      <c r="Q65" s="142"/>
      <c r="R65" s="143">
        <v>593600</v>
      </c>
      <c r="S65" s="468"/>
      <c r="T65" s="468"/>
      <c r="U65" s="468"/>
      <c r="V65" s="468"/>
      <c r="W65" s="468"/>
      <c r="X65" s="468"/>
      <c r="Y65" s="468"/>
      <c r="Z65" s="468"/>
      <c r="AA65" s="468"/>
      <c r="AB65" s="468"/>
      <c r="AC65" s="468"/>
      <c r="AD65" s="468"/>
      <c r="AE65" s="468"/>
      <c r="AF65" s="468"/>
      <c r="AG65" s="468"/>
      <c r="AH65" s="468"/>
      <c r="AI65" s="468"/>
      <c r="AJ65" s="468"/>
      <c r="AK65" s="468"/>
      <c r="AL65" s="468"/>
      <c r="AM65" s="468"/>
      <c r="AN65" s="468"/>
      <c r="AO65" s="468"/>
      <c r="AP65" s="468"/>
      <c r="AQ65" s="468"/>
      <c r="AR65" s="468"/>
      <c r="AS65" s="468"/>
      <c r="AT65" s="468"/>
      <c r="AU65" s="468"/>
      <c r="AV65" s="468"/>
      <c r="AW65" s="468"/>
    </row>
    <row r="66" spans="1:49">
      <c r="B66" s="142"/>
      <c r="C66" s="142"/>
      <c r="D66" s="142"/>
      <c r="E66" s="142"/>
      <c r="F66" s="142"/>
      <c r="G66" s="142"/>
      <c r="H66" s="142"/>
      <c r="I66" s="142"/>
      <c r="J66" s="142"/>
      <c r="K66" s="142"/>
      <c r="L66" s="142"/>
      <c r="M66" s="142"/>
      <c r="N66" s="142"/>
      <c r="O66" s="142"/>
      <c r="P66" s="142"/>
      <c r="Q66" s="142"/>
      <c r="R66" s="142"/>
      <c r="S66" s="468"/>
      <c r="T66" s="468"/>
      <c r="U66" s="468"/>
      <c r="V66" s="468"/>
      <c r="W66" s="468"/>
      <c r="X66" s="468"/>
      <c r="Y66" s="468"/>
      <c r="Z66" s="468"/>
      <c r="AA66" s="468"/>
      <c r="AB66" s="468"/>
      <c r="AC66" s="468"/>
      <c r="AD66" s="468"/>
      <c r="AE66" s="468"/>
      <c r="AF66" s="468"/>
      <c r="AG66" s="468"/>
      <c r="AH66" s="468"/>
      <c r="AI66" s="468"/>
      <c r="AJ66" s="468"/>
      <c r="AK66" s="468"/>
      <c r="AL66" s="468"/>
      <c r="AM66" s="468"/>
      <c r="AN66" s="468"/>
      <c r="AO66" s="468"/>
      <c r="AP66" s="468"/>
      <c r="AQ66" s="468"/>
      <c r="AR66" s="468"/>
      <c r="AS66" s="468"/>
      <c r="AT66" s="468"/>
      <c r="AU66" s="468"/>
      <c r="AV66" s="468"/>
      <c r="AW66" s="468"/>
    </row>
    <row r="67" spans="1:49" ht="14.25" thickBot="1">
      <c r="A67" s="36" t="s">
        <v>169</v>
      </c>
      <c r="B67" s="145">
        <v>1856129</v>
      </c>
      <c r="C67" s="142"/>
      <c r="D67" s="145">
        <v>273778</v>
      </c>
      <c r="E67" s="142"/>
      <c r="F67" s="145">
        <v>2955552</v>
      </c>
      <c r="G67" s="142"/>
      <c r="H67" s="145">
        <v>27216</v>
      </c>
      <c r="I67" s="142"/>
      <c r="J67" s="145">
        <v>91079</v>
      </c>
      <c r="K67" s="142"/>
      <c r="L67" s="145">
        <v>46463</v>
      </c>
      <c r="M67" s="142"/>
      <c r="N67" s="145">
        <v>441658</v>
      </c>
      <c r="O67" s="142"/>
      <c r="P67" s="145">
        <v>-114972</v>
      </c>
      <c r="Q67" s="142"/>
      <c r="R67" s="145">
        <v>5576903</v>
      </c>
      <c r="S67" s="468"/>
      <c r="T67" s="468"/>
      <c r="U67" s="468"/>
      <c r="V67" s="468"/>
      <c r="W67" s="468"/>
      <c r="X67" s="468"/>
      <c r="Y67" s="468"/>
      <c r="Z67" s="468"/>
      <c r="AA67" s="468"/>
      <c r="AB67" s="468"/>
      <c r="AC67" s="468"/>
      <c r="AD67" s="468"/>
      <c r="AE67" s="468"/>
      <c r="AF67" s="468"/>
      <c r="AG67" s="468"/>
      <c r="AH67" s="468"/>
      <c r="AI67" s="468"/>
      <c r="AJ67" s="468"/>
      <c r="AK67" s="468"/>
      <c r="AL67" s="468"/>
      <c r="AM67" s="468"/>
      <c r="AN67" s="468"/>
      <c r="AO67" s="468"/>
      <c r="AP67" s="468"/>
      <c r="AQ67" s="468"/>
      <c r="AR67" s="468"/>
      <c r="AS67" s="468"/>
      <c r="AT67" s="468"/>
      <c r="AU67" s="468"/>
      <c r="AV67" s="468"/>
      <c r="AW67" s="468"/>
    </row>
    <row r="68" spans="1:49">
      <c r="B68" s="142"/>
      <c r="C68" s="142"/>
      <c r="D68" s="142"/>
      <c r="E68" s="142"/>
      <c r="F68" s="142"/>
      <c r="G68" s="142"/>
      <c r="H68" s="142"/>
      <c r="I68" s="142"/>
      <c r="J68" s="142"/>
      <c r="K68" s="142"/>
      <c r="L68" s="142"/>
      <c r="M68" s="142"/>
      <c r="N68" s="142"/>
      <c r="O68" s="142"/>
      <c r="P68" s="142"/>
      <c r="Q68" s="142"/>
      <c r="R68" s="142"/>
      <c r="S68" s="468"/>
      <c r="T68" s="468"/>
      <c r="U68" s="468"/>
      <c r="V68" s="468"/>
      <c r="W68" s="468"/>
      <c r="X68" s="468"/>
      <c r="Y68" s="468"/>
      <c r="Z68" s="468"/>
      <c r="AA68" s="468"/>
      <c r="AB68" s="468"/>
      <c r="AC68" s="468"/>
      <c r="AD68" s="468"/>
      <c r="AE68" s="468"/>
      <c r="AF68" s="468"/>
      <c r="AG68" s="468"/>
      <c r="AH68" s="468"/>
      <c r="AI68" s="468"/>
      <c r="AJ68" s="468"/>
      <c r="AK68" s="468"/>
      <c r="AL68" s="468"/>
      <c r="AM68" s="468"/>
      <c r="AN68" s="468"/>
      <c r="AO68" s="468"/>
      <c r="AP68" s="468"/>
      <c r="AQ68" s="468"/>
      <c r="AR68" s="468"/>
      <c r="AS68" s="468"/>
      <c r="AT68" s="468"/>
      <c r="AU68" s="468"/>
      <c r="AV68" s="468"/>
      <c r="AW68" s="468"/>
    </row>
    <row r="69" spans="1:49">
      <c r="A69" s="132" t="s">
        <v>172</v>
      </c>
      <c r="B69" s="142"/>
      <c r="C69" s="142"/>
      <c r="D69" s="142"/>
      <c r="E69" s="142"/>
      <c r="F69" s="142"/>
      <c r="G69" s="142"/>
      <c r="H69" s="142"/>
      <c r="I69" s="142"/>
      <c r="J69" s="142"/>
      <c r="K69" s="142"/>
      <c r="L69" s="142"/>
      <c r="M69" s="142"/>
      <c r="N69" s="142"/>
      <c r="O69" s="142"/>
      <c r="P69" s="142"/>
      <c r="Q69" s="142"/>
      <c r="R69" s="142"/>
      <c r="S69" s="468"/>
      <c r="T69" s="468"/>
      <c r="U69" s="468"/>
      <c r="V69" s="468"/>
      <c r="W69" s="468"/>
      <c r="X69" s="468"/>
      <c r="Y69" s="468"/>
      <c r="Z69" s="468"/>
      <c r="AA69" s="468"/>
      <c r="AB69" s="468"/>
      <c r="AC69" s="468"/>
      <c r="AD69" s="468"/>
      <c r="AE69" s="468"/>
      <c r="AF69" s="468"/>
      <c r="AG69" s="468"/>
      <c r="AH69" s="468"/>
      <c r="AI69" s="468"/>
      <c r="AJ69" s="468"/>
      <c r="AK69" s="468"/>
      <c r="AL69" s="468"/>
      <c r="AM69" s="468"/>
      <c r="AN69" s="468"/>
      <c r="AO69" s="468"/>
      <c r="AP69" s="468"/>
      <c r="AQ69" s="468"/>
      <c r="AR69" s="468"/>
      <c r="AS69" s="468"/>
      <c r="AT69" s="468"/>
      <c r="AU69" s="468"/>
      <c r="AV69" s="468"/>
      <c r="AW69" s="468"/>
    </row>
    <row r="70" spans="1:49">
      <c r="A70" s="129" t="s">
        <v>152</v>
      </c>
      <c r="B70" s="142">
        <v>2774</v>
      </c>
      <c r="C70" s="142"/>
      <c r="D70" s="142">
        <v>2460</v>
      </c>
      <c r="E70" s="142"/>
      <c r="F70" s="142">
        <v>0</v>
      </c>
      <c r="G70" s="142"/>
      <c r="H70" s="142">
        <v>0</v>
      </c>
      <c r="I70" s="142"/>
      <c r="J70" s="142">
        <v>45</v>
      </c>
      <c r="K70" s="142"/>
      <c r="L70" s="142">
        <v>7300</v>
      </c>
      <c r="M70" s="142"/>
      <c r="N70" s="142">
        <v>57925</v>
      </c>
      <c r="O70" s="142"/>
      <c r="P70" s="142">
        <v>-13600</v>
      </c>
      <c r="Q70" s="142"/>
      <c r="R70" s="142">
        <v>56904</v>
      </c>
      <c r="S70" s="468"/>
      <c r="T70" s="468"/>
      <c r="U70" s="468"/>
      <c r="V70" s="468"/>
      <c r="W70" s="468"/>
      <c r="X70" s="468"/>
      <c r="Y70" s="468"/>
      <c r="Z70" s="468"/>
      <c r="AA70" s="468"/>
      <c r="AB70" s="468"/>
      <c r="AC70" s="468"/>
      <c r="AD70" s="468"/>
      <c r="AE70" s="468"/>
      <c r="AF70" s="468"/>
      <c r="AG70" s="468"/>
      <c r="AH70" s="468"/>
      <c r="AI70" s="468"/>
      <c r="AJ70" s="468"/>
      <c r="AK70" s="468"/>
      <c r="AL70" s="468"/>
      <c r="AM70" s="468"/>
      <c r="AN70" s="468"/>
      <c r="AO70" s="468"/>
      <c r="AP70" s="468"/>
      <c r="AQ70" s="468"/>
      <c r="AR70" s="468"/>
      <c r="AS70" s="468"/>
      <c r="AT70" s="468"/>
      <c r="AU70" s="468"/>
      <c r="AV70" s="468"/>
      <c r="AW70" s="468"/>
    </row>
    <row r="71" spans="1:49">
      <c r="A71" s="129" t="s">
        <v>153</v>
      </c>
      <c r="B71" s="142">
        <v>0</v>
      </c>
      <c r="C71" s="142"/>
      <c r="D71" s="142">
        <v>0</v>
      </c>
      <c r="E71" s="142"/>
      <c r="F71" s="142">
        <v>392351</v>
      </c>
      <c r="G71" s="142"/>
      <c r="H71" s="142">
        <v>0</v>
      </c>
      <c r="I71" s="142"/>
      <c r="J71" s="142">
        <v>0</v>
      </c>
      <c r="K71" s="142"/>
      <c r="L71" s="142">
        <v>0</v>
      </c>
      <c r="M71" s="142"/>
      <c r="N71" s="142">
        <v>0</v>
      </c>
      <c r="O71" s="142"/>
      <c r="P71" s="142">
        <v>-7442</v>
      </c>
      <c r="Q71" s="142"/>
      <c r="R71" s="142">
        <v>384909</v>
      </c>
      <c r="S71" s="468"/>
      <c r="T71" s="468"/>
      <c r="U71" s="468"/>
      <c r="V71" s="468"/>
      <c r="W71" s="468"/>
      <c r="X71" s="468"/>
      <c r="Y71" s="468"/>
      <c r="Z71" s="468"/>
      <c r="AA71" s="468"/>
      <c r="AB71" s="468"/>
      <c r="AC71" s="468"/>
      <c r="AD71" s="468"/>
      <c r="AE71" s="468"/>
      <c r="AF71" s="468"/>
      <c r="AG71" s="468"/>
      <c r="AH71" s="468"/>
      <c r="AI71" s="468"/>
      <c r="AJ71" s="468"/>
      <c r="AK71" s="468"/>
      <c r="AL71" s="468"/>
      <c r="AM71" s="468"/>
      <c r="AN71" s="468"/>
      <c r="AO71" s="468"/>
      <c r="AP71" s="468"/>
      <c r="AQ71" s="468"/>
      <c r="AR71" s="468"/>
      <c r="AS71" s="468"/>
      <c r="AT71" s="468"/>
      <c r="AU71" s="468"/>
      <c r="AV71" s="468"/>
      <c r="AW71" s="468"/>
    </row>
    <row r="72" spans="1:49">
      <c r="A72" s="129" t="s">
        <v>154</v>
      </c>
      <c r="B72" s="142">
        <v>37126</v>
      </c>
      <c r="C72" s="142"/>
      <c r="D72" s="142">
        <v>9198</v>
      </c>
      <c r="E72" s="142"/>
      <c r="F72" s="142">
        <v>18941</v>
      </c>
      <c r="G72" s="142"/>
      <c r="H72" s="142">
        <v>0</v>
      </c>
      <c r="I72" s="142"/>
      <c r="J72" s="142">
        <v>19655</v>
      </c>
      <c r="K72" s="142"/>
      <c r="L72" s="142">
        <v>950</v>
      </c>
      <c r="M72" s="142"/>
      <c r="N72" s="142">
        <v>3296</v>
      </c>
      <c r="O72" s="142"/>
      <c r="P72" s="142">
        <v>0</v>
      </c>
      <c r="Q72" s="142"/>
      <c r="R72" s="142">
        <v>89166</v>
      </c>
      <c r="S72" s="468"/>
      <c r="T72" s="468"/>
      <c r="U72" s="468"/>
      <c r="V72" s="468"/>
      <c r="W72" s="468"/>
      <c r="X72" s="468"/>
      <c r="Y72" s="468"/>
      <c r="Z72" s="468"/>
      <c r="AA72" s="468"/>
      <c r="AB72" s="468"/>
      <c r="AC72" s="468"/>
      <c r="AD72" s="468"/>
      <c r="AE72" s="468"/>
      <c r="AF72" s="468"/>
      <c r="AG72" s="468"/>
      <c r="AH72" s="468"/>
      <c r="AI72" s="468"/>
      <c r="AJ72" s="468"/>
      <c r="AK72" s="468"/>
      <c r="AL72" s="468"/>
      <c r="AM72" s="468"/>
      <c r="AN72" s="468"/>
      <c r="AO72" s="468"/>
      <c r="AP72" s="468"/>
      <c r="AQ72" s="468"/>
      <c r="AR72" s="468"/>
      <c r="AS72" s="468"/>
      <c r="AT72" s="468"/>
      <c r="AU72" s="468"/>
      <c r="AV72" s="468"/>
      <c r="AW72" s="468"/>
    </row>
    <row r="73" spans="1:49">
      <c r="A73" s="129" t="s">
        <v>155</v>
      </c>
      <c r="B73" s="142">
        <v>0</v>
      </c>
      <c r="C73" s="142"/>
      <c r="D73" s="142">
        <v>0</v>
      </c>
      <c r="E73" s="142"/>
      <c r="F73" s="142">
        <v>1921835</v>
      </c>
      <c r="G73" s="142"/>
      <c r="H73" s="142">
        <v>0</v>
      </c>
      <c r="I73" s="142"/>
      <c r="J73" s="142">
        <v>0</v>
      </c>
      <c r="K73" s="142"/>
      <c r="L73" s="142">
        <v>0</v>
      </c>
      <c r="M73" s="142"/>
      <c r="N73" s="142">
        <v>0</v>
      </c>
      <c r="O73" s="142"/>
      <c r="P73" s="142">
        <v>-53541</v>
      </c>
      <c r="Q73" s="142"/>
      <c r="R73" s="142">
        <v>1868294</v>
      </c>
      <c r="S73" s="468"/>
      <c r="T73" s="468"/>
      <c r="U73" s="468"/>
      <c r="V73" s="468"/>
      <c r="W73" s="468"/>
      <c r="X73" s="468"/>
      <c r="Y73" s="468"/>
      <c r="Z73" s="468"/>
      <c r="AA73" s="468"/>
      <c r="AB73" s="468"/>
      <c r="AC73" s="468"/>
      <c r="AD73" s="468"/>
      <c r="AE73" s="468"/>
      <c r="AF73" s="468"/>
      <c r="AG73" s="468"/>
      <c r="AH73" s="468"/>
      <c r="AI73" s="468"/>
      <c r="AJ73" s="468"/>
      <c r="AK73" s="468"/>
      <c r="AL73" s="468"/>
      <c r="AM73" s="468"/>
      <c r="AN73" s="468"/>
      <c r="AO73" s="468"/>
      <c r="AP73" s="468"/>
      <c r="AQ73" s="468"/>
      <c r="AR73" s="468"/>
      <c r="AS73" s="468"/>
      <c r="AT73" s="468"/>
      <c r="AU73" s="468"/>
      <c r="AV73" s="468"/>
      <c r="AW73" s="468"/>
    </row>
    <row r="74" spans="1:49">
      <c r="A74" s="129" t="s">
        <v>156</v>
      </c>
      <c r="B74" s="142">
        <v>0</v>
      </c>
      <c r="C74" s="142"/>
      <c r="D74" s="142">
        <v>0</v>
      </c>
      <c r="E74" s="142"/>
      <c r="F74" s="142">
        <v>0</v>
      </c>
      <c r="G74" s="142"/>
      <c r="H74" s="142">
        <v>0</v>
      </c>
      <c r="I74" s="142"/>
      <c r="J74" s="142">
        <v>26862</v>
      </c>
      <c r="K74" s="142"/>
      <c r="L74" s="142">
        <v>0</v>
      </c>
      <c r="M74" s="142"/>
      <c r="N74" s="142">
        <v>0</v>
      </c>
      <c r="O74" s="142"/>
      <c r="P74" s="142">
        <v>-779</v>
      </c>
      <c r="Q74" s="142"/>
      <c r="R74" s="142">
        <v>26083</v>
      </c>
      <c r="S74" s="468"/>
      <c r="T74" s="468"/>
      <c r="U74" s="468"/>
      <c r="V74" s="468"/>
      <c r="W74" s="468"/>
      <c r="X74" s="468"/>
      <c r="Y74" s="468"/>
      <c r="Z74" s="468"/>
      <c r="AA74" s="468"/>
      <c r="AB74" s="468"/>
      <c r="AC74" s="468"/>
      <c r="AD74" s="468"/>
      <c r="AE74" s="468"/>
      <c r="AF74" s="468"/>
      <c r="AG74" s="468"/>
      <c r="AH74" s="468"/>
      <c r="AI74" s="468"/>
      <c r="AJ74" s="468"/>
      <c r="AK74" s="468"/>
      <c r="AL74" s="468"/>
      <c r="AM74" s="468"/>
      <c r="AN74" s="468"/>
      <c r="AO74" s="468"/>
      <c r="AP74" s="468"/>
      <c r="AQ74" s="468"/>
      <c r="AR74" s="468"/>
      <c r="AS74" s="468"/>
      <c r="AT74" s="468"/>
      <c r="AU74" s="468"/>
      <c r="AV74" s="468"/>
      <c r="AW74" s="468"/>
    </row>
    <row r="75" spans="1:49">
      <c r="A75" s="129" t="s">
        <v>157</v>
      </c>
      <c r="B75" s="142">
        <v>3638</v>
      </c>
      <c r="C75" s="142"/>
      <c r="D75" s="142">
        <v>0</v>
      </c>
      <c r="E75" s="142"/>
      <c r="F75" s="142">
        <v>0</v>
      </c>
      <c r="G75" s="142"/>
      <c r="H75" s="142">
        <v>0</v>
      </c>
      <c r="I75" s="142"/>
      <c r="J75" s="142">
        <v>0</v>
      </c>
      <c r="K75" s="142"/>
      <c r="L75" s="142">
        <v>0</v>
      </c>
      <c r="M75" s="142"/>
      <c r="N75" s="142">
        <v>5004</v>
      </c>
      <c r="O75" s="142"/>
      <c r="P75" s="142">
        <v>-77</v>
      </c>
      <c r="Q75" s="142"/>
      <c r="R75" s="142">
        <v>8565</v>
      </c>
      <c r="S75" s="468"/>
      <c r="T75" s="468"/>
      <c r="U75" s="468"/>
      <c r="V75" s="468"/>
      <c r="W75" s="468"/>
      <c r="X75" s="468"/>
      <c r="Y75" s="468"/>
      <c r="Z75" s="468"/>
      <c r="AA75" s="468"/>
      <c r="AB75" s="468"/>
      <c r="AC75" s="468"/>
      <c r="AD75" s="468"/>
      <c r="AE75" s="468"/>
      <c r="AF75" s="468"/>
      <c r="AG75" s="468"/>
      <c r="AH75" s="468"/>
      <c r="AI75" s="468"/>
      <c r="AJ75" s="468"/>
      <c r="AK75" s="468"/>
      <c r="AL75" s="468"/>
      <c r="AM75" s="468"/>
      <c r="AN75" s="468"/>
      <c r="AO75" s="468"/>
      <c r="AP75" s="468"/>
      <c r="AQ75" s="468"/>
      <c r="AR75" s="468"/>
      <c r="AS75" s="468"/>
      <c r="AT75" s="468"/>
      <c r="AU75" s="468"/>
      <c r="AV75" s="468"/>
      <c r="AW75" s="468"/>
    </row>
    <row r="76" spans="1:49">
      <c r="A76" s="129" t="s">
        <v>158</v>
      </c>
      <c r="B76" s="142">
        <v>39216</v>
      </c>
      <c r="C76" s="142"/>
      <c r="D76" s="142">
        <v>0</v>
      </c>
      <c r="E76" s="142"/>
      <c r="F76" s="142">
        <v>0</v>
      </c>
      <c r="G76" s="142"/>
      <c r="H76" s="142">
        <v>0</v>
      </c>
      <c r="I76" s="142"/>
      <c r="J76" s="142">
        <v>0</v>
      </c>
      <c r="K76" s="142"/>
      <c r="L76" s="142">
        <v>0</v>
      </c>
      <c r="M76" s="142"/>
      <c r="N76" s="142">
        <v>0</v>
      </c>
      <c r="O76" s="142"/>
      <c r="P76" s="142">
        <v>0</v>
      </c>
      <c r="Q76" s="142"/>
      <c r="R76" s="142">
        <v>39216</v>
      </c>
      <c r="S76" s="468"/>
      <c r="T76" s="468"/>
      <c r="U76" s="468"/>
      <c r="V76" s="468"/>
      <c r="W76" s="468"/>
      <c r="X76" s="468"/>
      <c r="Y76" s="468"/>
      <c r="Z76" s="468"/>
      <c r="AA76" s="468"/>
      <c r="AB76" s="468"/>
      <c r="AC76" s="468"/>
      <c r="AD76" s="468"/>
      <c r="AE76" s="468"/>
      <c r="AF76" s="468"/>
      <c r="AG76" s="468"/>
      <c r="AH76" s="468"/>
      <c r="AI76" s="468"/>
      <c r="AJ76" s="468"/>
      <c r="AK76" s="468"/>
      <c r="AL76" s="468"/>
      <c r="AM76" s="468"/>
      <c r="AN76" s="468"/>
      <c r="AO76" s="468"/>
      <c r="AP76" s="468"/>
      <c r="AQ76" s="468"/>
      <c r="AR76" s="468"/>
      <c r="AS76" s="468"/>
      <c r="AT76" s="468"/>
      <c r="AU76" s="468"/>
      <c r="AV76" s="468"/>
      <c r="AW76" s="468"/>
    </row>
    <row r="77" spans="1:49">
      <c r="A77" s="129" t="s">
        <v>159</v>
      </c>
      <c r="B77" s="142">
        <v>472487</v>
      </c>
      <c r="C77" s="142"/>
      <c r="D77" s="142">
        <v>70</v>
      </c>
      <c r="E77" s="142"/>
      <c r="F77" s="142">
        <v>0</v>
      </c>
      <c r="G77" s="142"/>
      <c r="H77" s="142">
        <v>0</v>
      </c>
      <c r="I77" s="142"/>
      <c r="J77" s="142">
        <v>0</v>
      </c>
      <c r="K77" s="142"/>
      <c r="L77" s="142">
        <v>0</v>
      </c>
      <c r="M77" s="142"/>
      <c r="N77" s="142">
        <v>0</v>
      </c>
      <c r="O77" s="142"/>
      <c r="P77" s="142">
        <v>0</v>
      </c>
      <c r="Q77" s="142"/>
      <c r="R77" s="142">
        <v>472557</v>
      </c>
      <c r="S77" s="468"/>
      <c r="T77" s="468"/>
      <c r="U77" s="468"/>
      <c r="V77" s="468"/>
      <c r="W77" s="468"/>
      <c r="X77" s="468"/>
      <c r="Y77" s="468"/>
      <c r="Z77" s="468"/>
      <c r="AA77" s="468"/>
      <c r="AB77" s="468"/>
      <c r="AC77" s="468"/>
      <c r="AD77" s="468"/>
      <c r="AE77" s="468"/>
      <c r="AF77" s="468"/>
      <c r="AG77" s="468"/>
      <c r="AH77" s="468"/>
      <c r="AI77" s="468"/>
      <c r="AJ77" s="468"/>
      <c r="AK77" s="468"/>
      <c r="AL77" s="468"/>
      <c r="AM77" s="468"/>
      <c r="AN77" s="468"/>
      <c r="AO77" s="468"/>
      <c r="AP77" s="468"/>
      <c r="AQ77" s="468"/>
      <c r="AR77" s="468"/>
      <c r="AS77" s="468"/>
      <c r="AT77" s="468"/>
      <c r="AU77" s="468"/>
      <c r="AV77" s="468"/>
      <c r="AW77" s="468"/>
    </row>
    <row r="78" spans="1:49">
      <c r="A78" s="129" t="s">
        <v>160</v>
      </c>
      <c r="B78" s="142">
        <v>1000389</v>
      </c>
      <c r="C78" s="142"/>
      <c r="D78" s="142">
        <v>153667</v>
      </c>
      <c r="E78" s="142"/>
      <c r="F78" s="142">
        <v>0</v>
      </c>
      <c r="G78" s="142"/>
      <c r="H78" s="142">
        <v>0</v>
      </c>
      <c r="I78" s="142"/>
      <c r="J78" s="142">
        <v>0</v>
      </c>
      <c r="K78" s="142"/>
      <c r="L78" s="142">
        <v>0</v>
      </c>
      <c r="M78" s="142"/>
      <c r="N78" s="142">
        <v>0</v>
      </c>
      <c r="O78" s="142"/>
      <c r="P78" s="142">
        <v>0</v>
      </c>
      <c r="Q78" s="142"/>
      <c r="R78" s="142">
        <v>1154056</v>
      </c>
      <c r="S78" s="468"/>
      <c r="T78" s="468"/>
      <c r="U78" s="468"/>
      <c r="V78" s="468"/>
      <c r="W78" s="468"/>
      <c r="X78" s="468"/>
      <c r="Y78" s="468"/>
      <c r="Z78" s="468"/>
      <c r="AA78" s="468"/>
      <c r="AB78" s="468"/>
      <c r="AC78" s="468"/>
      <c r="AD78" s="468"/>
      <c r="AE78" s="468"/>
      <c r="AF78" s="468"/>
      <c r="AG78" s="468"/>
      <c r="AH78" s="468"/>
      <c r="AI78" s="468"/>
      <c r="AJ78" s="468"/>
      <c r="AK78" s="468"/>
      <c r="AL78" s="468"/>
      <c r="AM78" s="468"/>
      <c r="AN78" s="468"/>
      <c r="AO78" s="468"/>
      <c r="AP78" s="468"/>
      <c r="AQ78" s="468"/>
      <c r="AR78" s="468"/>
      <c r="AS78" s="468"/>
      <c r="AT78" s="468"/>
      <c r="AU78" s="468"/>
      <c r="AV78" s="468"/>
      <c r="AW78" s="468"/>
    </row>
    <row r="79" spans="1:49">
      <c r="A79" s="129" t="s">
        <v>161</v>
      </c>
      <c r="B79" s="142">
        <v>16001</v>
      </c>
      <c r="C79" s="142"/>
      <c r="D79" s="142">
        <v>0</v>
      </c>
      <c r="E79" s="142"/>
      <c r="F79" s="142">
        <v>0</v>
      </c>
      <c r="G79" s="142"/>
      <c r="H79" s="142">
        <v>2562</v>
      </c>
      <c r="I79" s="142"/>
      <c r="J79" s="142">
        <v>0</v>
      </c>
      <c r="K79" s="142"/>
      <c r="L79" s="142">
        <v>0</v>
      </c>
      <c r="M79" s="142"/>
      <c r="N79" s="142">
        <v>68947</v>
      </c>
      <c r="O79" s="142"/>
      <c r="P79" s="142">
        <v>-16252</v>
      </c>
      <c r="Q79" s="142"/>
      <c r="R79" s="142">
        <v>71258</v>
      </c>
      <c r="S79" s="468"/>
      <c r="T79" s="468"/>
      <c r="U79" s="468"/>
      <c r="V79" s="468"/>
      <c r="W79" s="468"/>
      <c r="X79" s="468"/>
      <c r="Y79" s="468"/>
      <c r="Z79" s="468"/>
      <c r="AA79" s="468"/>
      <c r="AB79" s="468"/>
      <c r="AC79" s="468"/>
      <c r="AD79" s="468"/>
      <c r="AE79" s="468"/>
      <c r="AF79" s="468"/>
      <c r="AG79" s="468"/>
      <c r="AH79" s="468"/>
      <c r="AI79" s="468"/>
      <c r="AJ79" s="468"/>
      <c r="AK79" s="468"/>
      <c r="AL79" s="468"/>
      <c r="AM79" s="468"/>
      <c r="AN79" s="468"/>
      <c r="AO79" s="468"/>
      <c r="AP79" s="468"/>
      <c r="AQ79" s="468"/>
      <c r="AR79" s="468"/>
      <c r="AS79" s="468"/>
      <c r="AT79" s="468"/>
      <c r="AU79" s="468"/>
      <c r="AV79" s="468"/>
      <c r="AW79" s="468"/>
    </row>
    <row r="80" spans="1:49">
      <c r="A80" s="129" t="s">
        <v>162</v>
      </c>
      <c r="B80" s="142">
        <v>40862</v>
      </c>
      <c r="C80" s="142"/>
      <c r="D80" s="142">
        <v>8129</v>
      </c>
      <c r="E80" s="142"/>
      <c r="F80" s="142">
        <v>263464</v>
      </c>
      <c r="G80" s="142"/>
      <c r="H80" s="142">
        <v>0</v>
      </c>
      <c r="I80" s="142"/>
      <c r="J80" s="142">
        <v>5500</v>
      </c>
      <c r="K80" s="142"/>
      <c r="L80" s="142">
        <v>0</v>
      </c>
      <c r="M80" s="142"/>
      <c r="N80" s="142">
        <v>31870</v>
      </c>
      <c r="O80" s="142"/>
      <c r="P80" s="142">
        <v>0</v>
      </c>
      <c r="Q80" s="142"/>
      <c r="R80" s="142">
        <v>349825</v>
      </c>
      <c r="S80" s="468"/>
      <c r="T80" s="468"/>
      <c r="U80" s="468"/>
      <c r="V80" s="468"/>
      <c r="W80" s="468"/>
      <c r="X80" s="468"/>
      <c r="Y80" s="468"/>
      <c r="Z80" s="468"/>
      <c r="AA80" s="468"/>
      <c r="AB80" s="468"/>
      <c r="AC80" s="468"/>
      <c r="AD80" s="468"/>
      <c r="AE80" s="468"/>
      <c r="AF80" s="468"/>
      <c r="AG80" s="468"/>
      <c r="AH80" s="468"/>
      <c r="AI80" s="468"/>
      <c r="AJ80" s="468"/>
      <c r="AK80" s="468"/>
      <c r="AL80" s="468"/>
      <c r="AM80" s="468"/>
      <c r="AN80" s="468"/>
      <c r="AO80" s="468"/>
      <c r="AP80" s="468"/>
      <c r="AQ80" s="468"/>
      <c r="AR80" s="468"/>
      <c r="AS80" s="468"/>
      <c r="AT80" s="468"/>
      <c r="AU80" s="468"/>
      <c r="AV80" s="468"/>
      <c r="AW80" s="468"/>
    </row>
    <row r="81" spans="1:49">
      <c r="A81" s="129" t="s">
        <v>150</v>
      </c>
      <c r="B81" s="143">
        <v>166944</v>
      </c>
      <c r="C81" s="142"/>
      <c r="D81" s="143">
        <v>46991</v>
      </c>
      <c r="E81" s="142"/>
      <c r="F81" s="143">
        <v>158339</v>
      </c>
      <c r="G81" s="142"/>
      <c r="H81" s="143">
        <v>5750</v>
      </c>
      <c r="I81" s="142"/>
      <c r="J81" s="143">
        <v>13368</v>
      </c>
      <c r="K81" s="142"/>
      <c r="L81" s="143">
        <v>956</v>
      </c>
      <c r="M81" s="142"/>
      <c r="N81" s="143">
        <v>200542</v>
      </c>
      <c r="O81" s="142"/>
      <c r="P81" s="143">
        <v>-23281</v>
      </c>
      <c r="Q81" s="142"/>
      <c r="R81" s="143">
        <v>569609</v>
      </c>
      <c r="S81" s="468"/>
      <c r="T81" s="468"/>
      <c r="U81" s="468"/>
      <c r="V81" s="468"/>
      <c r="W81" s="468"/>
      <c r="X81" s="468"/>
      <c r="Y81" s="468"/>
      <c r="Z81" s="468"/>
      <c r="AA81" s="468"/>
      <c r="AB81" s="468"/>
      <c r="AC81" s="468"/>
      <c r="AD81" s="468"/>
      <c r="AE81" s="468"/>
      <c r="AF81" s="468"/>
      <c r="AG81" s="468"/>
      <c r="AH81" s="468"/>
      <c r="AI81" s="468"/>
      <c r="AJ81" s="468"/>
      <c r="AK81" s="468"/>
      <c r="AL81" s="468"/>
      <c r="AM81" s="468"/>
      <c r="AN81" s="468"/>
      <c r="AO81" s="468"/>
      <c r="AP81" s="468"/>
      <c r="AQ81" s="468"/>
      <c r="AR81" s="468"/>
      <c r="AS81" s="468"/>
      <c r="AT81" s="468"/>
      <c r="AU81" s="468"/>
      <c r="AV81" s="468"/>
      <c r="AW81" s="468"/>
    </row>
    <row r="82" spans="1:49">
      <c r="B82" s="142"/>
      <c r="C82" s="142"/>
      <c r="D82" s="142"/>
      <c r="E82" s="142"/>
      <c r="F82" s="142"/>
      <c r="G82" s="142"/>
      <c r="H82" s="142"/>
      <c r="I82" s="142"/>
      <c r="J82" s="142"/>
      <c r="K82" s="142"/>
      <c r="L82" s="142"/>
      <c r="M82" s="142"/>
      <c r="N82" s="142"/>
      <c r="O82" s="142"/>
      <c r="P82" s="142"/>
      <c r="Q82" s="142"/>
      <c r="R82" s="142"/>
      <c r="S82" s="468"/>
      <c r="T82" s="468"/>
      <c r="U82" s="468"/>
      <c r="V82" s="468"/>
      <c r="W82" s="468"/>
      <c r="X82" s="468"/>
      <c r="Y82" s="468"/>
      <c r="Z82" s="468"/>
      <c r="AA82" s="468"/>
      <c r="AB82" s="468"/>
      <c r="AC82" s="468"/>
      <c r="AD82" s="468"/>
      <c r="AE82" s="468"/>
      <c r="AF82" s="468"/>
      <c r="AG82" s="468"/>
      <c r="AH82" s="468"/>
      <c r="AI82" s="468"/>
      <c r="AJ82" s="468"/>
      <c r="AK82" s="468"/>
      <c r="AL82" s="468"/>
      <c r="AM82" s="468"/>
      <c r="AN82" s="468"/>
      <c r="AO82" s="468"/>
      <c r="AP82" s="468"/>
      <c r="AQ82" s="468"/>
      <c r="AR82" s="468"/>
      <c r="AS82" s="468"/>
      <c r="AT82" s="468"/>
      <c r="AU82" s="468"/>
      <c r="AV82" s="468"/>
      <c r="AW82" s="468"/>
    </row>
    <row r="83" spans="1:49" ht="14.25" thickBot="1">
      <c r="A83" s="36" t="s">
        <v>170</v>
      </c>
      <c r="B83" s="145">
        <v>1779437</v>
      </c>
      <c r="C83" s="142"/>
      <c r="D83" s="145">
        <v>220515</v>
      </c>
      <c r="E83" s="142"/>
      <c r="F83" s="145">
        <v>2754930</v>
      </c>
      <c r="G83" s="142"/>
      <c r="H83" s="145">
        <v>8312</v>
      </c>
      <c r="I83" s="142"/>
      <c r="J83" s="145">
        <v>65430</v>
      </c>
      <c r="K83" s="142"/>
      <c r="L83" s="145">
        <v>9206</v>
      </c>
      <c r="M83" s="142"/>
      <c r="N83" s="145">
        <v>367584</v>
      </c>
      <c r="O83" s="142"/>
      <c r="P83" s="145">
        <v>-114972</v>
      </c>
      <c r="Q83" s="142"/>
      <c r="R83" s="145">
        <v>5090442</v>
      </c>
      <c r="S83" s="468"/>
      <c r="T83" s="468"/>
      <c r="U83" s="468"/>
      <c r="V83" s="468"/>
      <c r="W83" s="468"/>
      <c r="X83" s="468"/>
      <c r="Y83" s="468"/>
      <c r="Z83" s="468"/>
      <c r="AA83" s="468"/>
      <c r="AB83" s="468"/>
      <c r="AC83" s="468"/>
      <c r="AD83" s="468"/>
      <c r="AE83" s="468"/>
      <c r="AF83" s="468"/>
      <c r="AG83" s="468"/>
      <c r="AH83" s="468"/>
      <c r="AI83" s="468"/>
      <c r="AJ83" s="468"/>
      <c r="AK83" s="468"/>
      <c r="AL83" s="468"/>
      <c r="AM83" s="468"/>
      <c r="AN83" s="468"/>
      <c r="AO83" s="468"/>
      <c r="AP83" s="468"/>
      <c r="AQ83" s="468"/>
      <c r="AR83" s="468"/>
      <c r="AS83" s="468"/>
      <c r="AT83" s="468"/>
      <c r="AU83" s="468"/>
      <c r="AV83" s="468"/>
      <c r="AW83" s="468"/>
    </row>
    <row r="84" spans="1:49">
      <c r="B84" s="142"/>
      <c r="C84" s="142"/>
      <c r="D84" s="142"/>
      <c r="E84" s="142"/>
      <c r="F84" s="142"/>
      <c r="G84" s="142"/>
      <c r="H84" s="142"/>
      <c r="I84" s="142"/>
      <c r="J84" s="142"/>
      <c r="K84" s="142"/>
      <c r="L84" s="142"/>
      <c r="M84" s="142"/>
      <c r="N84" s="142"/>
      <c r="O84" s="142"/>
      <c r="P84" s="142"/>
      <c r="Q84" s="142"/>
      <c r="R84" s="142"/>
      <c r="S84" s="468"/>
      <c r="T84" s="468"/>
      <c r="U84" s="468"/>
      <c r="V84" s="468"/>
      <c r="W84" s="468"/>
      <c r="X84" s="468"/>
      <c r="Y84" s="468"/>
      <c r="Z84" s="468"/>
      <c r="AA84" s="468"/>
      <c r="AB84" s="468"/>
      <c r="AC84" s="468"/>
      <c r="AD84" s="468"/>
      <c r="AE84" s="468"/>
      <c r="AF84" s="468"/>
      <c r="AG84" s="468"/>
      <c r="AH84" s="468"/>
      <c r="AI84" s="468"/>
      <c r="AJ84" s="468"/>
      <c r="AK84" s="468"/>
      <c r="AL84" s="468"/>
      <c r="AM84" s="468"/>
      <c r="AN84" s="468"/>
      <c r="AO84" s="468"/>
      <c r="AP84" s="468"/>
      <c r="AQ84" s="468"/>
      <c r="AR84" s="468"/>
      <c r="AS84" s="468"/>
      <c r="AT84" s="468"/>
      <c r="AU84" s="468"/>
      <c r="AV84" s="468"/>
      <c r="AW84" s="468"/>
    </row>
    <row r="85" spans="1:49">
      <c r="A85" s="132" t="s">
        <v>173</v>
      </c>
      <c r="B85" s="142"/>
      <c r="C85" s="142"/>
      <c r="D85" s="142"/>
      <c r="E85" s="142"/>
      <c r="F85" s="142"/>
      <c r="G85" s="142"/>
      <c r="H85" s="142"/>
      <c r="I85" s="142"/>
      <c r="J85" s="142"/>
      <c r="K85" s="142"/>
      <c r="L85" s="142"/>
      <c r="M85" s="142"/>
      <c r="N85" s="142"/>
      <c r="O85" s="142"/>
      <c r="P85" s="142"/>
      <c r="Q85" s="142"/>
      <c r="R85" s="142"/>
      <c r="S85" s="468"/>
      <c r="T85" s="468"/>
      <c r="U85" s="468"/>
      <c r="V85" s="468"/>
      <c r="W85" s="468"/>
      <c r="X85" s="468"/>
      <c r="Y85" s="468"/>
      <c r="Z85" s="468"/>
      <c r="AA85" s="468"/>
      <c r="AB85" s="468"/>
      <c r="AC85" s="468"/>
      <c r="AD85" s="468"/>
      <c r="AE85" s="468"/>
      <c r="AF85" s="468"/>
      <c r="AG85" s="468"/>
      <c r="AH85" s="468"/>
      <c r="AI85" s="468"/>
      <c r="AJ85" s="468"/>
      <c r="AK85" s="468"/>
      <c r="AL85" s="468"/>
      <c r="AM85" s="468"/>
      <c r="AN85" s="468"/>
      <c r="AO85" s="468"/>
      <c r="AP85" s="468"/>
      <c r="AQ85" s="468"/>
      <c r="AR85" s="468"/>
      <c r="AS85" s="468"/>
      <c r="AT85" s="468"/>
      <c r="AU85" s="468"/>
      <c r="AV85" s="468"/>
      <c r="AW85" s="468"/>
    </row>
    <row r="86" spans="1:49">
      <c r="A86" s="129" t="s">
        <v>163</v>
      </c>
      <c r="B86" s="142">
        <v>8816.2383475899987</v>
      </c>
      <c r="C86" s="142"/>
      <c r="D86" s="142">
        <v>737.90854100000001</v>
      </c>
      <c r="E86" s="142"/>
      <c r="F86" s="142">
        <v>2394.3422619999992</v>
      </c>
      <c r="G86" s="142"/>
      <c r="H86" s="142">
        <v>25</v>
      </c>
      <c r="I86" s="142"/>
      <c r="J86" s="142">
        <v>244.15036788999998</v>
      </c>
      <c r="K86" s="142"/>
      <c r="L86" s="142">
        <v>13.824930559999999</v>
      </c>
      <c r="M86" s="142"/>
      <c r="N86" s="142">
        <v>8131.6680184300021</v>
      </c>
      <c r="O86" s="142"/>
      <c r="P86" s="142">
        <v>-15.132467469999998</v>
      </c>
      <c r="Q86" s="142"/>
      <c r="R86" s="142">
        <v>20348</v>
      </c>
      <c r="S86" s="468"/>
      <c r="T86" s="468"/>
      <c r="U86" s="468"/>
      <c r="V86" s="468"/>
      <c r="W86" s="468"/>
      <c r="X86" s="468"/>
      <c r="Y86" s="468"/>
      <c r="Z86" s="468"/>
      <c r="AA86" s="468"/>
      <c r="AB86" s="468"/>
      <c r="AC86" s="468"/>
      <c r="AD86" s="468"/>
      <c r="AE86" s="468"/>
      <c r="AF86" s="468"/>
      <c r="AG86" s="468"/>
      <c r="AH86" s="468"/>
      <c r="AI86" s="468"/>
      <c r="AJ86" s="468"/>
      <c r="AK86" s="468"/>
      <c r="AL86" s="468"/>
      <c r="AM86" s="468"/>
      <c r="AN86" s="468"/>
      <c r="AO86" s="468"/>
      <c r="AP86" s="468"/>
      <c r="AQ86" s="468"/>
      <c r="AR86" s="468"/>
      <c r="AS86" s="468"/>
      <c r="AT86" s="468"/>
      <c r="AU86" s="468"/>
      <c r="AV86" s="468"/>
      <c r="AW86" s="468"/>
    </row>
    <row r="87" spans="1:49">
      <c r="A87" s="129" t="s">
        <v>164</v>
      </c>
      <c r="B87" s="142">
        <v>2544</v>
      </c>
      <c r="C87" s="142"/>
      <c r="D87" s="142">
        <v>591</v>
      </c>
      <c r="E87" s="142"/>
      <c r="F87" s="142">
        <v>2453</v>
      </c>
      <c r="G87" s="142"/>
      <c r="H87" s="142">
        <v>21</v>
      </c>
      <c r="I87" s="142"/>
      <c r="J87" s="142">
        <v>120</v>
      </c>
      <c r="K87" s="142"/>
      <c r="L87" s="142">
        <v>19</v>
      </c>
      <c r="M87" s="142"/>
      <c r="N87" s="142">
        <v>1106</v>
      </c>
      <c r="O87" s="142"/>
      <c r="P87" s="142">
        <v>-49</v>
      </c>
      <c r="Q87" s="142"/>
      <c r="R87" s="142">
        <v>6805</v>
      </c>
      <c r="S87" s="468"/>
      <c r="T87" s="468"/>
      <c r="U87" s="468"/>
      <c r="V87" s="468"/>
      <c r="W87" s="468"/>
      <c r="X87" s="468"/>
      <c r="Y87" s="468"/>
      <c r="Z87" s="468"/>
      <c r="AA87" s="468"/>
      <c r="AB87" s="468"/>
      <c r="AC87" s="468"/>
      <c r="AD87" s="468"/>
      <c r="AE87" s="468"/>
      <c r="AF87" s="468"/>
      <c r="AG87" s="468"/>
      <c r="AH87" s="468"/>
      <c r="AI87" s="468"/>
      <c r="AJ87" s="468"/>
      <c r="AK87" s="468"/>
      <c r="AL87" s="468"/>
      <c r="AM87" s="468"/>
      <c r="AN87" s="468"/>
      <c r="AO87" s="468"/>
      <c r="AP87" s="468"/>
      <c r="AQ87" s="468"/>
      <c r="AR87" s="468"/>
      <c r="AS87" s="468"/>
      <c r="AT87" s="468"/>
      <c r="AU87" s="468"/>
      <c r="AV87" s="468"/>
      <c r="AW87" s="468"/>
    </row>
    <row r="88" spans="1:49" ht="14.25" thickBot="1">
      <c r="A88" s="129" t="s">
        <v>165</v>
      </c>
      <c r="B88" s="145">
        <v>658.65433159999998</v>
      </c>
      <c r="C88" s="142"/>
      <c r="D88" s="145">
        <v>553.78099999999995</v>
      </c>
      <c r="E88" s="142"/>
      <c r="F88" s="145">
        <v>46518.338645740012</v>
      </c>
      <c r="G88" s="142"/>
      <c r="H88" s="145">
        <v>104</v>
      </c>
      <c r="I88" s="142"/>
      <c r="J88" s="145">
        <v>7.9508534199999996</v>
      </c>
      <c r="K88" s="142"/>
      <c r="L88" s="145">
        <v>-18.03012979</v>
      </c>
      <c r="M88" s="142"/>
      <c r="N88" s="145">
        <v>1303.9854895580356</v>
      </c>
      <c r="O88" s="142"/>
      <c r="P88" s="145">
        <v>-234.68019052804686</v>
      </c>
      <c r="Q88" s="142"/>
      <c r="R88" s="145">
        <v>48894</v>
      </c>
      <c r="S88" s="468"/>
      <c r="T88" s="468"/>
      <c r="U88" s="468"/>
      <c r="V88" s="468"/>
      <c r="W88" s="468"/>
      <c r="X88" s="468"/>
      <c r="Y88" s="468"/>
      <c r="Z88" s="468"/>
      <c r="AA88" s="468"/>
      <c r="AB88" s="468"/>
      <c r="AC88" s="468"/>
      <c r="AD88" s="468"/>
      <c r="AE88" s="468"/>
      <c r="AF88" s="468"/>
      <c r="AG88" s="468"/>
      <c r="AH88" s="468"/>
      <c r="AI88" s="468"/>
      <c r="AJ88" s="468"/>
      <c r="AK88" s="468"/>
      <c r="AL88" s="468"/>
      <c r="AM88" s="468"/>
      <c r="AN88" s="468"/>
      <c r="AO88" s="468"/>
      <c r="AP88" s="468"/>
      <c r="AQ88" s="468"/>
      <c r="AR88" s="468"/>
      <c r="AS88" s="468"/>
      <c r="AT88" s="468"/>
      <c r="AU88" s="468"/>
      <c r="AV88" s="468"/>
      <c r="AW88" s="468"/>
    </row>
    <row r="89" spans="1:49">
      <c r="S89" s="468"/>
      <c r="T89" s="468"/>
      <c r="U89" s="468"/>
      <c r="V89" s="468"/>
      <c r="W89" s="468"/>
      <c r="X89" s="468"/>
      <c r="Y89" s="468"/>
      <c r="Z89" s="468"/>
      <c r="AA89" s="468"/>
      <c r="AB89" s="468"/>
      <c r="AC89" s="468"/>
      <c r="AD89" s="468"/>
      <c r="AE89" s="468"/>
      <c r="AF89" s="468"/>
      <c r="AG89" s="468"/>
      <c r="AH89" s="468"/>
      <c r="AI89" s="468"/>
      <c r="AJ89" s="468"/>
      <c r="AK89" s="468"/>
      <c r="AL89" s="468"/>
      <c r="AM89" s="468"/>
      <c r="AN89" s="468"/>
      <c r="AO89" s="468"/>
      <c r="AP89" s="468"/>
      <c r="AQ89" s="468"/>
      <c r="AR89" s="468"/>
      <c r="AS89" s="468"/>
      <c r="AT89" s="468"/>
      <c r="AU89" s="468"/>
      <c r="AV89" s="468"/>
      <c r="AW89" s="468"/>
    </row>
    <row r="90" spans="1:49">
      <c r="S90" s="468"/>
      <c r="T90" s="468"/>
      <c r="U90" s="468"/>
      <c r="V90" s="468"/>
      <c r="W90" s="468"/>
      <c r="X90" s="468"/>
      <c r="Y90" s="468"/>
      <c r="Z90" s="468"/>
      <c r="AA90" s="468"/>
      <c r="AB90" s="468"/>
      <c r="AC90" s="468"/>
      <c r="AD90" s="468"/>
      <c r="AE90" s="468"/>
      <c r="AF90" s="468"/>
      <c r="AG90" s="468"/>
      <c r="AH90" s="468"/>
      <c r="AI90" s="468"/>
      <c r="AJ90" s="468"/>
      <c r="AK90" s="468"/>
      <c r="AL90" s="468"/>
      <c r="AM90" s="468"/>
      <c r="AN90" s="468"/>
      <c r="AO90" s="468"/>
      <c r="AP90" s="468"/>
      <c r="AQ90" s="468"/>
      <c r="AR90" s="468"/>
      <c r="AS90" s="468"/>
      <c r="AT90" s="468"/>
      <c r="AU90" s="468"/>
      <c r="AV90" s="468"/>
      <c r="AW90" s="468"/>
    </row>
    <row r="91" spans="1:49">
      <c r="A91" s="137" t="s">
        <v>255</v>
      </c>
      <c r="S91" s="468"/>
      <c r="T91" s="468"/>
      <c r="U91" s="468"/>
      <c r="V91" s="468"/>
      <c r="W91" s="468"/>
      <c r="X91" s="468"/>
      <c r="Y91" s="468"/>
      <c r="Z91" s="468"/>
      <c r="AA91" s="468"/>
      <c r="AB91" s="468"/>
      <c r="AC91" s="468"/>
      <c r="AD91" s="468"/>
      <c r="AE91" s="468"/>
      <c r="AF91" s="468"/>
      <c r="AG91" s="468"/>
      <c r="AH91" s="468"/>
      <c r="AI91" s="468"/>
      <c r="AJ91" s="468"/>
      <c r="AK91" s="468"/>
      <c r="AL91" s="468"/>
      <c r="AM91" s="468"/>
      <c r="AN91" s="468"/>
      <c r="AO91" s="468"/>
      <c r="AP91" s="468"/>
      <c r="AQ91" s="468"/>
      <c r="AR91" s="468"/>
      <c r="AS91" s="468"/>
      <c r="AT91" s="468"/>
      <c r="AU91" s="468"/>
      <c r="AV91" s="468"/>
      <c r="AW91" s="468"/>
    </row>
    <row r="92" spans="1:49">
      <c r="S92" s="468"/>
      <c r="T92" s="468"/>
      <c r="U92" s="468"/>
      <c r="V92" s="468"/>
      <c r="W92" s="468"/>
      <c r="X92" s="468"/>
      <c r="Y92" s="468"/>
      <c r="Z92" s="468"/>
      <c r="AA92" s="468"/>
      <c r="AB92" s="468"/>
      <c r="AC92" s="468"/>
      <c r="AD92" s="468"/>
      <c r="AE92" s="468"/>
      <c r="AF92" s="468"/>
      <c r="AG92" s="468"/>
      <c r="AH92" s="468"/>
      <c r="AI92" s="468"/>
      <c r="AJ92" s="468"/>
      <c r="AK92" s="468"/>
      <c r="AL92" s="468"/>
      <c r="AM92" s="468"/>
      <c r="AN92" s="468"/>
      <c r="AO92" s="468"/>
      <c r="AP92" s="468"/>
      <c r="AQ92" s="468"/>
      <c r="AR92" s="468"/>
      <c r="AS92" s="468"/>
      <c r="AT92" s="468"/>
      <c r="AU92" s="468"/>
      <c r="AV92" s="468"/>
      <c r="AW92" s="468"/>
    </row>
    <row r="93" spans="1:49">
      <c r="A93" s="130" t="s">
        <v>105</v>
      </c>
      <c r="B93" s="140" t="s">
        <v>174</v>
      </c>
      <c r="C93" s="141"/>
      <c r="D93" s="140" t="s">
        <v>175</v>
      </c>
      <c r="E93" s="141"/>
      <c r="F93" s="140" t="s">
        <v>176</v>
      </c>
      <c r="G93" s="141"/>
      <c r="H93" s="140" t="s">
        <v>177</v>
      </c>
      <c r="I93" s="141"/>
      <c r="J93" s="140" t="s">
        <v>178</v>
      </c>
      <c r="K93" s="141"/>
      <c r="L93" s="140" t="s">
        <v>179</v>
      </c>
      <c r="M93" s="141"/>
      <c r="N93" s="140" t="s">
        <v>180</v>
      </c>
      <c r="O93" s="141"/>
      <c r="P93" s="140" t="s">
        <v>181</v>
      </c>
      <c r="Q93" s="141"/>
      <c r="R93" s="140" t="s">
        <v>182</v>
      </c>
      <c r="S93" s="468"/>
      <c r="T93" s="468"/>
      <c r="U93" s="468"/>
      <c r="V93" s="468"/>
      <c r="W93" s="468"/>
      <c r="X93" s="468"/>
      <c r="Y93" s="468"/>
      <c r="Z93" s="468"/>
      <c r="AA93" s="468"/>
      <c r="AB93" s="468"/>
      <c r="AC93" s="468"/>
      <c r="AD93" s="468"/>
      <c r="AE93" s="468"/>
      <c r="AF93" s="468"/>
      <c r="AG93" s="468"/>
      <c r="AH93" s="468"/>
      <c r="AI93" s="468"/>
      <c r="AJ93" s="468"/>
      <c r="AK93" s="468"/>
      <c r="AL93" s="468"/>
      <c r="AM93" s="468"/>
      <c r="AN93" s="468"/>
      <c r="AO93" s="468"/>
      <c r="AP93" s="468"/>
      <c r="AQ93" s="468"/>
      <c r="AR93" s="468"/>
      <c r="AS93" s="468"/>
      <c r="AT93" s="468"/>
      <c r="AU93" s="468"/>
      <c r="AV93" s="468"/>
      <c r="AW93" s="468"/>
    </row>
    <row r="94" spans="1:49">
      <c r="A94" s="133"/>
      <c r="B94" s="146"/>
      <c r="C94" s="147"/>
      <c r="D94" s="146"/>
      <c r="E94" s="147"/>
      <c r="F94" s="146"/>
      <c r="G94" s="147"/>
      <c r="H94" s="146"/>
      <c r="I94" s="147"/>
      <c r="J94" s="146"/>
      <c r="K94" s="147"/>
      <c r="L94" s="146"/>
      <c r="M94" s="147"/>
      <c r="N94" s="146"/>
      <c r="O94" s="147"/>
      <c r="P94" s="146"/>
      <c r="Q94" s="147"/>
      <c r="R94" s="146"/>
      <c r="S94" s="468"/>
      <c r="T94" s="468"/>
      <c r="U94" s="468"/>
      <c r="V94" s="468"/>
      <c r="W94" s="468"/>
      <c r="X94" s="468"/>
      <c r="Y94" s="468"/>
      <c r="Z94" s="468"/>
      <c r="AA94" s="468"/>
      <c r="AB94" s="468"/>
      <c r="AC94" s="468"/>
      <c r="AD94" s="468"/>
      <c r="AE94" s="468"/>
      <c r="AF94" s="468"/>
      <c r="AG94" s="468"/>
      <c r="AH94" s="468"/>
      <c r="AI94" s="468"/>
      <c r="AJ94" s="468"/>
      <c r="AK94" s="468"/>
      <c r="AL94" s="468"/>
      <c r="AM94" s="468"/>
      <c r="AN94" s="468"/>
      <c r="AO94" s="468"/>
      <c r="AP94" s="468"/>
      <c r="AQ94" s="468"/>
      <c r="AR94" s="468"/>
      <c r="AS94" s="468"/>
      <c r="AT94" s="468"/>
      <c r="AU94" s="468"/>
      <c r="AV94" s="468"/>
      <c r="AW94" s="468"/>
    </row>
    <row r="95" spans="1:49">
      <c r="A95" s="119" t="s">
        <v>185</v>
      </c>
      <c r="B95" s="142">
        <v>222057</v>
      </c>
      <c r="C95" s="142"/>
      <c r="D95" s="142">
        <v>163955</v>
      </c>
      <c r="E95" s="142"/>
      <c r="F95" s="142">
        <v>0</v>
      </c>
      <c r="G95" s="142"/>
      <c r="H95" s="142">
        <v>0</v>
      </c>
      <c r="I95" s="142"/>
      <c r="J95" s="142">
        <v>0</v>
      </c>
      <c r="K95" s="142"/>
      <c r="L95" s="142">
        <v>0</v>
      </c>
      <c r="M95" s="142"/>
      <c r="N95" s="142">
        <v>0</v>
      </c>
      <c r="O95" s="142"/>
      <c r="P95" s="142">
        <v>0</v>
      </c>
      <c r="Q95" s="142"/>
      <c r="R95" s="142">
        <v>386012</v>
      </c>
      <c r="S95" s="468"/>
      <c r="T95" s="468"/>
      <c r="U95" s="468"/>
      <c r="V95" s="468"/>
      <c r="W95" s="468"/>
      <c r="X95" s="468"/>
      <c r="Y95" s="468"/>
      <c r="Z95" s="468"/>
      <c r="AA95" s="468"/>
      <c r="AB95" s="468"/>
      <c r="AC95" s="468"/>
      <c r="AD95" s="468"/>
      <c r="AE95" s="468"/>
      <c r="AF95" s="468"/>
      <c r="AG95" s="468"/>
      <c r="AH95" s="468"/>
      <c r="AI95" s="468"/>
      <c r="AJ95" s="468"/>
      <c r="AK95" s="468"/>
      <c r="AL95" s="468"/>
      <c r="AM95" s="468"/>
      <c r="AN95" s="468"/>
      <c r="AO95" s="468"/>
      <c r="AP95" s="468"/>
      <c r="AQ95" s="468"/>
      <c r="AR95" s="468"/>
      <c r="AS95" s="468"/>
      <c r="AT95" s="468"/>
      <c r="AU95" s="468"/>
      <c r="AV95" s="468"/>
      <c r="AW95" s="468"/>
    </row>
    <row r="96" spans="1:49">
      <c r="A96" s="119" t="s">
        <v>186</v>
      </c>
      <c r="B96" s="142">
        <v>-5997</v>
      </c>
      <c r="C96" s="142"/>
      <c r="D96" s="142">
        <v>-19211</v>
      </c>
      <c r="E96" s="142"/>
      <c r="F96" s="142">
        <v>0</v>
      </c>
      <c r="G96" s="142"/>
      <c r="H96" s="142">
        <v>0</v>
      </c>
      <c r="I96" s="142"/>
      <c r="J96" s="142">
        <v>0</v>
      </c>
      <c r="K96" s="142"/>
      <c r="L96" s="142">
        <v>0</v>
      </c>
      <c r="M96" s="142"/>
      <c r="N96" s="142">
        <v>0</v>
      </c>
      <c r="O96" s="142"/>
      <c r="P96" s="142">
        <v>0</v>
      </c>
      <c r="Q96" s="142"/>
      <c r="R96" s="142">
        <v>-25208</v>
      </c>
      <c r="S96" s="468"/>
      <c r="T96" s="468"/>
      <c r="U96" s="468"/>
      <c r="V96" s="468"/>
      <c r="W96" s="468"/>
      <c r="X96" s="468"/>
      <c r="Y96" s="468"/>
      <c r="Z96" s="468"/>
      <c r="AA96" s="468"/>
      <c r="AB96" s="468"/>
      <c r="AC96" s="468"/>
      <c r="AD96" s="468"/>
      <c r="AE96" s="468"/>
      <c r="AF96" s="468"/>
      <c r="AG96" s="468"/>
      <c r="AH96" s="468"/>
      <c r="AI96" s="468"/>
      <c r="AJ96" s="468"/>
      <c r="AK96" s="468"/>
      <c r="AL96" s="468"/>
      <c r="AM96" s="468"/>
      <c r="AN96" s="468"/>
      <c r="AO96" s="468"/>
      <c r="AP96" s="468"/>
      <c r="AQ96" s="468"/>
      <c r="AR96" s="468"/>
      <c r="AS96" s="468"/>
      <c r="AT96" s="468"/>
      <c r="AU96" s="468"/>
      <c r="AV96" s="468"/>
      <c r="AW96" s="468"/>
    </row>
    <row r="97" spans="1:49">
      <c r="A97" s="119" t="s">
        <v>187</v>
      </c>
      <c r="B97" s="143">
        <v>-433</v>
      </c>
      <c r="C97" s="142"/>
      <c r="D97" s="143">
        <v>-10525</v>
      </c>
      <c r="E97" s="142"/>
      <c r="F97" s="143">
        <v>0</v>
      </c>
      <c r="G97" s="142"/>
      <c r="H97" s="143">
        <v>0</v>
      </c>
      <c r="I97" s="142"/>
      <c r="J97" s="143">
        <v>0</v>
      </c>
      <c r="K97" s="142"/>
      <c r="L97" s="143">
        <v>0</v>
      </c>
      <c r="M97" s="142"/>
      <c r="N97" s="143">
        <v>0</v>
      </c>
      <c r="O97" s="142"/>
      <c r="P97" s="143">
        <v>0</v>
      </c>
      <c r="Q97" s="142"/>
      <c r="R97" s="143">
        <v>-10958</v>
      </c>
      <c r="S97" s="468"/>
      <c r="T97" s="468"/>
      <c r="U97" s="468"/>
      <c r="V97" s="468"/>
      <c r="W97" s="468"/>
      <c r="X97" s="468"/>
      <c r="Y97" s="468"/>
      <c r="Z97" s="468"/>
      <c r="AA97" s="468"/>
      <c r="AB97" s="468"/>
      <c r="AC97" s="468"/>
      <c r="AD97" s="468"/>
      <c r="AE97" s="468"/>
      <c r="AF97" s="468"/>
      <c r="AG97" s="468"/>
      <c r="AH97" s="468"/>
      <c r="AI97" s="468"/>
      <c r="AJ97" s="468"/>
      <c r="AK97" s="468"/>
      <c r="AL97" s="468"/>
      <c r="AM97" s="468"/>
      <c r="AN97" s="468"/>
      <c r="AO97" s="468"/>
      <c r="AP97" s="468"/>
      <c r="AQ97" s="468"/>
      <c r="AR97" s="468"/>
      <c r="AS97" s="468"/>
      <c r="AT97" s="468"/>
      <c r="AU97" s="468"/>
      <c r="AV97" s="468"/>
      <c r="AW97" s="468"/>
    </row>
    <row r="98" spans="1:49">
      <c r="A98" s="119" t="s">
        <v>188</v>
      </c>
      <c r="B98" s="142">
        <v>215627</v>
      </c>
      <c r="C98" s="142"/>
      <c r="D98" s="142">
        <v>134219</v>
      </c>
      <c r="E98" s="142"/>
      <c r="F98" s="142">
        <v>0</v>
      </c>
      <c r="G98" s="142"/>
      <c r="H98" s="142">
        <v>0</v>
      </c>
      <c r="I98" s="142"/>
      <c r="J98" s="142">
        <v>0</v>
      </c>
      <c r="K98" s="142"/>
      <c r="L98" s="142">
        <v>0</v>
      </c>
      <c r="M98" s="142"/>
      <c r="N98" s="142">
        <v>0</v>
      </c>
      <c r="O98" s="142"/>
      <c r="P98" s="142">
        <v>0</v>
      </c>
      <c r="Q98" s="142"/>
      <c r="R98" s="142">
        <v>349846</v>
      </c>
      <c r="S98" s="468"/>
      <c r="T98" s="468"/>
      <c r="U98" s="468"/>
      <c r="V98" s="468"/>
      <c r="W98" s="468"/>
      <c r="X98" s="468"/>
      <c r="Y98" s="468"/>
      <c r="Z98" s="468"/>
      <c r="AA98" s="468"/>
      <c r="AB98" s="468"/>
      <c r="AC98" s="468"/>
      <c r="AD98" s="468"/>
      <c r="AE98" s="468"/>
      <c r="AF98" s="468"/>
      <c r="AG98" s="468"/>
      <c r="AH98" s="468"/>
      <c r="AI98" s="468"/>
      <c r="AJ98" s="468"/>
      <c r="AK98" s="468"/>
      <c r="AL98" s="468"/>
      <c r="AM98" s="468"/>
      <c r="AN98" s="468"/>
      <c r="AO98" s="468"/>
      <c r="AP98" s="468"/>
      <c r="AQ98" s="468"/>
      <c r="AR98" s="468"/>
      <c r="AS98" s="468"/>
      <c r="AT98" s="468"/>
      <c r="AU98" s="468"/>
      <c r="AV98" s="468"/>
      <c r="AW98" s="468"/>
    </row>
    <row r="99" spans="1:49">
      <c r="A99" s="119" t="s">
        <v>189</v>
      </c>
      <c r="B99" s="142">
        <v>0</v>
      </c>
      <c r="C99" s="142"/>
      <c r="D99" s="142">
        <v>0</v>
      </c>
      <c r="E99" s="142"/>
      <c r="F99" s="142">
        <v>67716</v>
      </c>
      <c r="G99" s="142"/>
      <c r="H99" s="142">
        <v>0</v>
      </c>
      <c r="I99" s="142"/>
      <c r="J99" s="142">
        <v>0</v>
      </c>
      <c r="K99" s="142"/>
      <c r="L99" s="142">
        <v>0</v>
      </c>
      <c r="M99" s="142"/>
      <c r="N99" s="142">
        <v>0</v>
      </c>
      <c r="O99" s="142"/>
      <c r="P99" s="142">
        <v>2050</v>
      </c>
      <c r="Q99" s="142"/>
      <c r="R99" s="142">
        <v>69766</v>
      </c>
      <c r="S99" s="468"/>
      <c r="T99" s="468"/>
      <c r="U99" s="468"/>
      <c r="V99" s="468"/>
      <c r="W99" s="468"/>
      <c r="X99" s="468"/>
      <c r="Y99" s="468"/>
      <c r="Z99" s="468"/>
      <c r="AA99" s="468"/>
      <c r="AB99" s="468"/>
      <c r="AC99" s="468"/>
      <c r="AD99" s="468"/>
      <c r="AE99" s="468"/>
      <c r="AF99" s="468"/>
      <c r="AG99" s="468"/>
      <c r="AH99" s="468"/>
      <c r="AI99" s="468"/>
      <c r="AJ99" s="468"/>
      <c r="AK99" s="468"/>
      <c r="AL99" s="468"/>
      <c r="AM99" s="468"/>
      <c r="AN99" s="468"/>
      <c r="AO99" s="468"/>
      <c r="AP99" s="468"/>
      <c r="AQ99" s="468"/>
      <c r="AR99" s="468"/>
      <c r="AS99" s="468"/>
      <c r="AT99" s="468"/>
      <c r="AU99" s="468"/>
      <c r="AV99" s="468"/>
      <c r="AW99" s="468"/>
    </row>
    <row r="100" spans="1:49">
      <c r="A100" s="120" t="s">
        <v>190</v>
      </c>
      <c r="B100" s="142">
        <v>0</v>
      </c>
      <c r="C100" s="142"/>
      <c r="D100" s="142">
        <v>0</v>
      </c>
      <c r="E100" s="142"/>
      <c r="F100" s="142">
        <v>-2050</v>
      </c>
      <c r="G100" s="142"/>
      <c r="H100" s="142">
        <v>0</v>
      </c>
      <c r="I100" s="142"/>
      <c r="J100" s="142">
        <v>0</v>
      </c>
      <c r="K100" s="142"/>
      <c r="L100" s="142">
        <v>0</v>
      </c>
      <c r="M100" s="142"/>
      <c r="N100" s="142">
        <v>0</v>
      </c>
      <c r="O100" s="142"/>
      <c r="P100" s="142">
        <v>2050</v>
      </c>
      <c r="Q100" s="142"/>
      <c r="R100" s="142">
        <v>0</v>
      </c>
      <c r="S100" s="468"/>
      <c r="T100" s="468"/>
      <c r="U100" s="468"/>
      <c r="V100" s="468"/>
      <c r="W100" s="468"/>
      <c r="X100" s="468"/>
      <c r="Y100" s="468"/>
      <c r="Z100" s="468"/>
      <c r="AA100" s="468"/>
      <c r="AB100" s="468"/>
      <c r="AC100" s="468"/>
      <c r="AD100" s="468"/>
      <c r="AE100" s="468"/>
      <c r="AF100" s="468"/>
      <c r="AG100" s="468"/>
      <c r="AH100" s="468"/>
      <c r="AI100" s="468"/>
      <c r="AJ100" s="468"/>
      <c r="AK100" s="468"/>
      <c r="AL100" s="468"/>
      <c r="AM100" s="468"/>
      <c r="AN100" s="468"/>
      <c r="AO100" s="468"/>
      <c r="AP100" s="468"/>
      <c r="AQ100" s="468"/>
      <c r="AR100" s="468"/>
      <c r="AS100" s="468"/>
      <c r="AT100" s="468"/>
      <c r="AU100" s="468"/>
      <c r="AV100" s="468"/>
      <c r="AW100" s="468"/>
    </row>
    <row r="101" spans="1:49">
      <c r="A101" s="119" t="s">
        <v>191</v>
      </c>
      <c r="B101" s="142">
        <v>0</v>
      </c>
      <c r="C101" s="142"/>
      <c r="D101" s="142">
        <v>0</v>
      </c>
      <c r="E101" s="142"/>
      <c r="F101" s="142">
        <v>24859</v>
      </c>
      <c r="G101" s="142"/>
      <c r="H101" s="142">
        <v>4249</v>
      </c>
      <c r="I101" s="142"/>
      <c r="J101" s="142">
        <v>5361</v>
      </c>
      <c r="K101" s="142"/>
      <c r="L101" s="142">
        <v>0</v>
      </c>
      <c r="M101" s="142"/>
      <c r="N101" s="142">
        <v>2632</v>
      </c>
      <c r="O101" s="142"/>
      <c r="P101" s="142">
        <v>-2531</v>
      </c>
      <c r="Q101" s="142"/>
      <c r="R101" s="142">
        <v>34570</v>
      </c>
      <c r="S101" s="468"/>
      <c r="T101" s="468"/>
      <c r="U101" s="468"/>
      <c r="V101" s="468"/>
      <c r="W101" s="468"/>
      <c r="X101" s="468"/>
      <c r="Y101" s="468"/>
      <c r="Z101" s="468"/>
      <c r="AA101" s="468"/>
      <c r="AB101" s="468"/>
      <c r="AC101" s="468"/>
      <c r="AD101" s="468"/>
      <c r="AE101" s="468"/>
      <c r="AF101" s="468"/>
      <c r="AG101" s="468"/>
      <c r="AH101" s="468"/>
      <c r="AI101" s="468"/>
      <c r="AJ101" s="468"/>
      <c r="AK101" s="468"/>
      <c r="AL101" s="468"/>
      <c r="AM101" s="468"/>
      <c r="AN101" s="468"/>
      <c r="AO101" s="468"/>
      <c r="AP101" s="468"/>
      <c r="AQ101" s="468"/>
      <c r="AR101" s="468"/>
      <c r="AS101" s="468"/>
      <c r="AT101" s="468"/>
      <c r="AU101" s="468"/>
      <c r="AV101" s="468"/>
      <c r="AW101" s="468"/>
    </row>
    <row r="102" spans="1:49">
      <c r="A102" s="120" t="s">
        <v>192</v>
      </c>
      <c r="B102" s="142">
        <v>0</v>
      </c>
      <c r="C102" s="142"/>
      <c r="D102" s="142">
        <v>0</v>
      </c>
      <c r="E102" s="142"/>
      <c r="F102" s="142">
        <v>596</v>
      </c>
      <c r="G102" s="142"/>
      <c r="H102" s="142">
        <v>295</v>
      </c>
      <c r="I102" s="142"/>
      <c r="J102" s="142">
        <v>125</v>
      </c>
      <c r="K102" s="142"/>
      <c r="L102" s="142">
        <v>0</v>
      </c>
      <c r="M102" s="142"/>
      <c r="N102" s="142">
        <v>1515</v>
      </c>
      <c r="O102" s="142"/>
      <c r="P102" s="142">
        <v>-2531</v>
      </c>
      <c r="Q102" s="142"/>
      <c r="R102" s="142">
        <v>0</v>
      </c>
      <c r="S102" s="468"/>
      <c r="T102" s="468"/>
      <c r="U102" s="468"/>
      <c r="V102" s="468"/>
      <c r="W102" s="468"/>
      <c r="X102" s="468"/>
      <c r="Y102" s="468"/>
      <c r="Z102" s="468"/>
      <c r="AA102" s="468"/>
      <c r="AB102" s="468"/>
      <c r="AC102" s="468"/>
      <c r="AD102" s="468"/>
      <c r="AE102" s="468"/>
      <c r="AF102" s="468"/>
      <c r="AG102" s="468"/>
      <c r="AH102" s="468"/>
      <c r="AI102" s="468"/>
      <c r="AJ102" s="468"/>
      <c r="AK102" s="468"/>
      <c r="AL102" s="468"/>
      <c r="AM102" s="468"/>
      <c r="AN102" s="468"/>
      <c r="AO102" s="468"/>
      <c r="AP102" s="468"/>
      <c r="AQ102" s="468"/>
      <c r="AR102" s="468"/>
      <c r="AS102" s="468"/>
      <c r="AT102" s="468"/>
      <c r="AU102" s="468"/>
      <c r="AV102" s="468"/>
      <c r="AW102" s="468"/>
    </row>
    <row r="103" spans="1:49">
      <c r="A103" s="119" t="s">
        <v>193</v>
      </c>
      <c r="B103" s="142">
        <v>104882</v>
      </c>
      <c r="C103" s="142"/>
      <c r="D103" s="142">
        <v>10417</v>
      </c>
      <c r="E103" s="142"/>
      <c r="F103" s="142">
        <v>3933</v>
      </c>
      <c r="G103" s="142"/>
      <c r="H103" s="142">
        <v>2456</v>
      </c>
      <c r="I103" s="142"/>
      <c r="J103" s="142">
        <v>3255</v>
      </c>
      <c r="K103" s="142"/>
      <c r="L103" s="142">
        <v>1501</v>
      </c>
      <c r="M103" s="142"/>
      <c r="N103" s="142">
        <v>13648</v>
      </c>
      <c r="O103" s="142"/>
      <c r="P103" s="142">
        <v>-2248</v>
      </c>
      <c r="Q103" s="142"/>
      <c r="R103" s="142">
        <v>137844</v>
      </c>
      <c r="S103" s="468"/>
      <c r="T103" s="468"/>
      <c r="U103" s="468"/>
      <c r="V103" s="468"/>
      <c r="W103" s="468"/>
      <c r="X103" s="468"/>
      <c r="Y103" s="468"/>
      <c r="Z103" s="468"/>
      <c r="AA103" s="468"/>
      <c r="AB103" s="468"/>
      <c r="AC103" s="468"/>
      <c r="AD103" s="468"/>
      <c r="AE103" s="468"/>
      <c r="AF103" s="468"/>
      <c r="AG103" s="468"/>
      <c r="AH103" s="468"/>
      <c r="AI103" s="468"/>
      <c r="AJ103" s="468"/>
      <c r="AK103" s="468"/>
      <c r="AL103" s="468"/>
      <c r="AM103" s="468"/>
      <c r="AN103" s="468"/>
      <c r="AO103" s="468"/>
      <c r="AP103" s="468"/>
      <c r="AQ103" s="468"/>
      <c r="AR103" s="468"/>
      <c r="AS103" s="468"/>
      <c r="AT103" s="468"/>
      <c r="AU103" s="468"/>
      <c r="AV103" s="468"/>
      <c r="AW103" s="468"/>
    </row>
    <row r="104" spans="1:49">
      <c r="A104" s="119" t="s">
        <v>194</v>
      </c>
      <c r="B104" s="142">
        <v>-61</v>
      </c>
      <c r="C104" s="142"/>
      <c r="D104" s="142">
        <v>0</v>
      </c>
      <c r="E104" s="142"/>
      <c r="F104" s="142">
        <v>45</v>
      </c>
      <c r="G104" s="142"/>
      <c r="H104" s="142">
        <v>100</v>
      </c>
      <c r="I104" s="142"/>
      <c r="J104" s="142">
        <v>-28</v>
      </c>
      <c r="K104" s="142"/>
      <c r="L104" s="142">
        <v>28</v>
      </c>
      <c r="M104" s="142"/>
      <c r="N104" s="142">
        <v>-365</v>
      </c>
      <c r="O104" s="142"/>
      <c r="P104" s="142">
        <v>0</v>
      </c>
      <c r="Q104" s="142"/>
      <c r="R104" s="142">
        <v>-281</v>
      </c>
      <c r="S104" s="468"/>
      <c r="T104" s="468"/>
      <c r="U104" s="468"/>
      <c r="V104" s="468"/>
      <c r="W104" s="468"/>
      <c r="X104" s="468"/>
      <c r="Y104" s="468"/>
      <c r="Z104" s="468"/>
      <c r="AA104" s="468"/>
      <c r="AB104" s="468"/>
      <c r="AC104" s="468"/>
      <c r="AD104" s="468"/>
      <c r="AE104" s="468"/>
      <c r="AF104" s="468"/>
      <c r="AG104" s="468"/>
      <c r="AH104" s="468"/>
      <c r="AI104" s="468"/>
      <c r="AJ104" s="468"/>
      <c r="AK104" s="468"/>
      <c r="AL104" s="468"/>
      <c r="AM104" s="468"/>
      <c r="AN104" s="468"/>
      <c r="AO104" s="468"/>
      <c r="AP104" s="468"/>
      <c r="AQ104" s="468"/>
      <c r="AR104" s="468"/>
      <c r="AS104" s="468"/>
      <c r="AT104" s="468"/>
      <c r="AU104" s="468"/>
      <c r="AV104" s="468"/>
      <c r="AW104" s="468"/>
    </row>
    <row r="105" spans="1:49">
      <c r="A105" s="121" t="s">
        <v>195</v>
      </c>
      <c r="B105" s="142">
        <v>1554</v>
      </c>
      <c r="C105" s="142"/>
      <c r="D105" s="142">
        <v>37</v>
      </c>
      <c r="E105" s="142"/>
      <c r="F105" s="142">
        <v>0</v>
      </c>
      <c r="G105" s="142"/>
      <c r="H105" s="142">
        <v>35</v>
      </c>
      <c r="I105" s="142"/>
      <c r="J105" s="142">
        <v>178</v>
      </c>
      <c r="K105" s="142"/>
      <c r="L105" s="142">
        <v>8</v>
      </c>
      <c r="M105" s="142"/>
      <c r="N105" s="142">
        <v>436</v>
      </c>
      <c r="O105" s="142"/>
      <c r="P105" s="142">
        <v>-2248</v>
      </c>
      <c r="Q105" s="142"/>
      <c r="R105" s="142">
        <v>0</v>
      </c>
      <c r="S105" s="468"/>
      <c r="T105" s="468"/>
      <c r="U105" s="468"/>
      <c r="V105" s="468"/>
      <c r="W105" s="468"/>
      <c r="X105" s="468"/>
      <c r="Y105" s="468"/>
      <c r="Z105" s="468"/>
      <c r="AA105" s="468"/>
      <c r="AB105" s="468"/>
      <c r="AC105" s="468"/>
      <c r="AD105" s="468"/>
      <c r="AE105" s="468"/>
      <c r="AF105" s="468"/>
      <c r="AG105" s="468"/>
      <c r="AH105" s="468"/>
      <c r="AI105" s="468"/>
      <c r="AJ105" s="468"/>
      <c r="AK105" s="468"/>
      <c r="AL105" s="468"/>
      <c r="AM105" s="468"/>
      <c r="AN105" s="468"/>
      <c r="AO105" s="468"/>
      <c r="AP105" s="468"/>
      <c r="AQ105" s="468"/>
      <c r="AR105" s="468"/>
      <c r="AS105" s="468"/>
      <c r="AT105" s="468"/>
      <c r="AU105" s="468"/>
      <c r="AV105" s="468"/>
      <c r="AW105" s="468"/>
    </row>
    <row r="106" spans="1:49">
      <c r="A106" s="119" t="s">
        <v>196</v>
      </c>
      <c r="B106" s="142">
        <v>103</v>
      </c>
      <c r="C106" s="142"/>
      <c r="D106" s="142">
        <v>22</v>
      </c>
      <c r="E106" s="142"/>
      <c r="F106" s="142">
        <v>107</v>
      </c>
      <c r="G106" s="142"/>
      <c r="H106" s="142">
        <v>0</v>
      </c>
      <c r="I106" s="142"/>
      <c r="J106" s="142">
        <v>45</v>
      </c>
      <c r="K106" s="142"/>
      <c r="L106" s="142">
        <v>7</v>
      </c>
      <c r="M106" s="142"/>
      <c r="N106" s="142">
        <v>-159</v>
      </c>
      <c r="O106" s="142"/>
      <c r="P106" s="142">
        <v>0</v>
      </c>
      <c r="Q106" s="142"/>
      <c r="R106" s="142">
        <v>125</v>
      </c>
      <c r="S106" s="468"/>
      <c r="T106" s="468"/>
      <c r="U106" s="468"/>
      <c r="V106" s="468"/>
      <c r="W106" s="468"/>
      <c r="X106" s="468"/>
      <c r="Y106" s="468"/>
      <c r="Z106" s="468"/>
      <c r="AA106" s="468"/>
      <c r="AB106" s="468"/>
      <c r="AC106" s="468"/>
      <c r="AD106" s="468"/>
      <c r="AE106" s="468"/>
      <c r="AF106" s="468"/>
      <c r="AG106" s="468"/>
      <c r="AH106" s="468"/>
      <c r="AI106" s="468"/>
      <c r="AJ106" s="468"/>
      <c r="AK106" s="468"/>
      <c r="AL106" s="468"/>
      <c r="AM106" s="468"/>
      <c r="AN106" s="468"/>
      <c r="AO106" s="468"/>
      <c r="AP106" s="468"/>
      <c r="AQ106" s="468"/>
      <c r="AR106" s="468"/>
      <c r="AS106" s="468"/>
      <c r="AT106" s="468"/>
      <c r="AU106" s="468"/>
      <c r="AV106" s="468"/>
      <c r="AW106" s="468"/>
    </row>
    <row r="107" spans="1:49">
      <c r="A107" s="119" t="s">
        <v>197</v>
      </c>
      <c r="B107" s="142">
        <v>151</v>
      </c>
      <c r="C107" s="142"/>
      <c r="D107" s="142">
        <v>58</v>
      </c>
      <c r="E107" s="142"/>
      <c r="F107" s="142">
        <v>-573</v>
      </c>
      <c r="G107" s="142"/>
      <c r="H107" s="142">
        <v>1</v>
      </c>
      <c r="I107" s="142"/>
      <c r="J107" s="142">
        <v>-1</v>
      </c>
      <c r="K107" s="142"/>
      <c r="L107" s="142">
        <v>340</v>
      </c>
      <c r="M107" s="142"/>
      <c r="N107" s="142">
        <v>280</v>
      </c>
      <c r="O107" s="142"/>
      <c r="P107" s="142">
        <v>0</v>
      </c>
      <c r="Q107" s="142"/>
      <c r="R107" s="142">
        <v>256</v>
      </c>
      <c r="S107" s="468"/>
      <c r="T107" s="468"/>
      <c r="U107" s="468"/>
      <c r="V107" s="468"/>
      <c r="W107" s="468"/>
      <c r="X107" s="468"/>
      <c r="Y107" s="468"/>
      <c r="Z107" s="468"/>
      <c r="AA107" s="468"/>
      <c r="AB107" s="468"/>
      <c r="AC107" s="468"/>
      <c r="AD107" s="468"/>
      <c r="AE107" s="468"/>
      <c r="AF107" s="468"/>
      <c r="AG107" s="468"/>
      <c r="AH107" s="468"/>
      <c r="AI107" s="468"/>
      <c r="AJ107" s="468"/>
      <c r="AK107" s="468"/>
      <c r="AL107" s="468"/>
      <c r="AM107" s="468"/>
      <c r="AN107" s="468"/>
      <c r="AO107" s="468"/>
      <c r="AP107" s="468"/>
      <c r="AQ107" s="468"/>
      <c r="AR107" s="468"/>
      <c r="AS107" s="468"/>
      <c r="AT107" s="468"/>
      <c r="AU107" s="468"/>
      <c r="AV107" s="468"/>
      <c r="AW107" s="468"/>
    </row>
    <row r="108" spans="1:49">
      <c r="A108" s="119" t="s">
        <v>198</v>
      </c>
      <c r="B108" s="142">
        <v>10309</v>
      </c>
      <c r="C108" s="142"/>
      <c r="D108" s="142">
        <v>816</v>
      </c>
      <c r="E108" s="142"/>
      <c r="F108" s="142">
        <v>167</v>
      </c>
      <c r="G108" s="142"/>
      <c r="H108" s="142">
        <v>218</v>
      </c>
      <c r="I108" s="142"/>
      <c r="J108" s="142">
        <v>650</v>
      </c>
      <c r="K108" s="142"/>
      <c r="L108" s="142">
        <v>461</v>
      </c>
      <c r="M108" s="142"/>
      <c r="N108" s="142">
        <v>34380</v>
      </c>
      <c r="O108" s="142"/>
      <c r="P108" s="142">
        <v>-19418</v>
      </c>
      <c r="Q108" s="142"/>
      <c r="R108" s="142">
        <v>27583</v>
      </c>
      <c r="S108" s="468"/>
      <c r="T108" s="468"/>
      <c r="U108" s="468"/>
      <c r="V108" s="468"/>
      <c r="W108" s="468"/>
      <c r="X108" s="468"/>
      <c r="Y108" s="468"/>
      <c r="Z108" s="468"/>
      <c r="AA108" s="468"/>
      <c r="AB108" s="468"/>
      <c r="AC108" s="468"/>
      <c r="AD108" s="468"/>
      <c r="AE108" s="468"/>
      <c r="AF108" s="468"/>
      <c r="AG108" s="468"/>
      <c r="AH108" s="468"/>
      <c r="AI108" s="468"/>
      <c r="AJ108" s="468"/>
      <c r="AK108" s="468"/>
      <c r="AL108" s="468"/>
      <c r="AM108" s="468"/>
      <c r="AN108" s="468"/>
      <c r="AO108" s="468"/>
      <c r="AP108" s="468"/>
      <c r="AQ108" s="468"/>
      <c r="AR108" s="468"/>
      <c r="AS108" s="468"/>
      <c r="AT108" s="468"/>
      <c r="AU108" s="468"/>
      <c r="AV108" s="468"/>
      <c r="AW108" s="468"/>
    </row>
    <row r="109" spans="1:49">
      <c r="A109" s="122" t="s">
        <v>199</v>
      </c>
      <c r="B109" s="142">
        <v>6774</v>
      </c>
      <c r="C109" s="142"/>
      <c r="D109" s="142">
        <v>33</v>
      </c>
      <c r="E109" s="142"/>
      <c r="F109" s="142">
        <v>3</v>
      </c>
      <c r="G109" s="142"/>
      <c r="H109" s="142">
        <v>91</v>
      </c>
      <c r="I109" s="142"/>
      <c r="J109" s="142">
        <v>0</v>
      </c>
      <c r="K109" s="142"/>
      <c r="L109" s="142">
        <v>447</v>
      </c>
      <c r="M109" s="142"/>
      <c r="N109" s="142">
        <v>12070</v>
      </c>
      <c r="O109" s="142"/>
      <c r="P109" s="142">
        <v>-19418</v>
      </c>
      <c r="Q109" s="142"/>
      <c r="R109" s="142">
        <v>0</v>
      </c>
      <c r="S109" s="468"/>
      <c r="T109" s="468"/>
      <c r="U109" s="468"/>
      <c r="V109" s="468"/>
      <c r="W109" s="468"/>
      <c r="X109" s="468"/>
      <c r="Y109" s="468"/>
      <c r="Z109" s="468"/>
      <c r="AA109" s="468"/>
      <c r="AB109" s="468"/>
      <c r="AC109" s="468"/>
      <c r="AD109" s="468"/>
      <c r="AE109" s="468"/>
      <c r="AF109" s="468"/>
      <c r="AG109" s="468"/>
      <c r="AH109" s="468"/>
      <c r="AI109" s="468"/>
      <c r="AJ109" s="468"/>
      <c r="AK109" s="468"/>
      <c r="AL109" s="468"/>
      <c r="AM109" s="468"/>
      <c r="AN109" s="468"/>
      <c r="AO109" s="468"/>
      <c r="AP109" s="468"/>
      <c r="AQ109" s="468"/>
      <c r="AR109" s="468"/>
      <c r="AS109" s="468"/>
      <c r="AT109" s="468"/>
      <c r="AU109" s="468"/>
      <c r="AV109" s="468"/>
      <c r="AW109" s="468"/>
    </row>
    <row r="110" spans="1:49">
      <c r="A110" s="123"/>
      <c r="B110" s="144"/>
      <c r="C110" s="142"/>
      <c r="D110" s="144"/>
      <c r="E110" s="142"/>
      <c r="F110" s="144"/>
      <c r="G110" s="142"/>
      <c r="H110" s="144"/>
      <c r="I110" s="142"/>
      <c r="J110" s="144"/>
      <c r="K110" s="142"/>
      <c r="L110" s="144"/>
      <c r="M110" s="142"/>
      <c r="N110" s="144"/>
      <c r="O110" s="142"/>
      <c r="P110" s="144"/>
      <c r="Q110" s="142"/>
      <c r="R110" s="144">
        <v>0</v>
      </c>
      <c r="S110" s="468"/>
      <c r="T110" s="468"/>
      <c r="U110" s="468"/>
      <c r="V110" s="468"/>
      <c r="W110" s="468"/>
      <c r="X110" s="468"/>
      <c r="Y110" s="468"/>
      <c r="Z110" s="468"/>
      <c r="AA110" s="468"/>
      <c r="AB110" s="468"/>
      <c r="AC110" s="468"/>
      <c r="AD110" s="468"/>
      <c r="AE110" s="468"/>
      <c r="AF110" s="468"/>
      <c r="AG110" s="468"/>
      <c r="AH110" s="468"/>
      <c r="AI110" s="468"/>
      <c r="AJ110" s="468"/>
      <c r="AK110" s="468"/>
      <c r="AL110" s="468"/>
      <c r="AM110" s="468"/>
      <c r="AN110" s="468"/>
      <c r="AO110" s="468"/>
      <c r="AP110" s="468"/>
      <c r="AQ110" s="468"/>
      <c r="AR110" s="468"/>
      <c r="AS110" s="468"/>
      <c r="AT110" s="468"/>
      <c r="AU110" s="468"/>
      <c r="AV110" s="468"/>
      <c r="AW110" s="468"/>
    </row>
    <row r="111" spans="1:49" ht="14.25" thickBot="1">
      <c r="A111" s="124" t="s">
        <v>200</v>
      </c>
      <c r="B111" s="145">
        <v>331072</v>
      </c>
      <c r="C111" s="142"/>
      <c r="D111" s="145">
        <v>145532</v>
      </c>
      <c r="E111" s="142"/>
      <c r="F111" s="145">
        <v>96209</v>
      </c>
      <c r="G111" s="142"/>
      <c r="H111" s="145">
        <v>6924</v>
      </c>
      <c r="I111" s="142"/>
      <c r="J111" s="145">
        <v>9310</v>
      </c>
      <c r="K111" s="142"/>
      <c r="L111" s="145">
        <v>2309</v>
      </c>
      <c r="M111" s="142"/>
      <c r="N111" s="145">
        <v>50781</v>
      </c>
      <c r="O111" s="142"/>
      <c r="P111" s="145">
        <v>-22147</v>
      </c>
      <c r="Q111" s="142"/>
      <c r="R111" s="145">
        <v>619990</v>
      </c>
      <c r="S111" s="468"/>
      <c r="T111" s="468"/>
      <c r="U111" s="468"/>
      <c r="V111" s="468"/>
      <c r="W111" s="468"/>
      <c r="X111" s="468"/>
      <c r="Y111" s="468"/>
      <c r="Z111" s="468"/>
      <c r="AA111" s="468"/>
      <c r="AB111" s="468"/>
      <c r="AC111" s="468"/>
      <c r="AD111" s="468"/>
      <c r="AE111" s="468"/>
      <c r="AF111" s="468"/>
      <c r="AG111" s="468"/>
      <c r="AH111" s="468"/>
      <c r="AI111" s="468"/>
      <c r="AJ111" s="468"/>
      <c r="AK111" s="468"/>
      <c r="AL111" s="468"/>
      <c r="AM111" s="468"/>
      <c r="AN111" s="468"/>
      <c r="AO111" s="468"/>
      <c r="AP111" s="468"/>
      <c r="AQ111" s="468"/>
      <c r="AR111" s="468"/>
      <c r="AS111" s="468"/>
      <c r="AT111" s="468"/>
      <c r="AU111" s="468"/>
      <c r="AV111" s="468"/>
      <c r="AW111" s="468"/>
    </row>
    <row r="112" spans="1:49">
      <c r="A112" s="119"/>
      <c r="B112" s="142"/>
      <c r="C112" s="142"/>
      <c r="D112" s="142"/>
      <c r="E112" s="142"/>
      <c r="F112" s="142"/>
      <c r="G112" s="142"/>
      <c r="H112" s="142"/>
      <c r="I112" s="142"/>
      <c r="J112" s="142"/>
      <c r="K112" s="142"/>
      <c r="L112" s="142"/>
      <c r="M112" s="142"/>
      <c r="N112" s="142"/>
      <c r="O112" s="142"/>
      <c r="P112" s="142"/>
      <c r="Q112" s="142"/>
      <c r="R112" s="142"/>
      <c r="S112" s="468"/>
      <c r="T112" s="468"/>
      <c r="U112" s="468"/>
      <c r="V112" s="468"/>
      <c r="W112" s="468"/>
      <c r="X112" s="468"/>
      <c r="Y112" s="468"/>
      <c r="Z112" s="468"/>
      <c r="AA112" s="468"/>
      <c r="AB112" s="468"/>
      <c r="AC112" s="468"/>
      <c r="AD112" s="468"/>
      <c r="AE112" s="468"/>
      <c r="AF112" s="468"/>
      <c r="AG112" s="468"/>
      <c r="AH112" s="468"/>
      <c r="AI112" s="468"/>
      <c r="AJ112" s="468"/>
      <c r="AK112" s="468"/>
      <c r="AL112" s="468"/>
      <c r="AM112" s="468"/>
      <c r="AN112" s="468"/>
      <c r="AO112" s="468"/>
      <c r="AP112" s="468"/>
      <c r="AQ112" s="468"/>
      <c r="AR112" s="468"/>
      <c r="AS112" s="468"/>
      <c r="AT112" s="468"/>
      <c r="AU112" s="468"/>
      <c r="AV112" s="468"/>
      <c r="AW112" s="468"/>
    </row>
    <row r="113" spans="1:49">
      <c r="A113" s="125" t="s">
        <v>201</v>
      </c>
      <c r="B113" s="142">
        <v>-16578</v>
      </c>
      <c r="C113" s="142"/>
      <c r="D113" s="142">
        <v>0</v>
      </c>
      <c r="E113" s="142"/>
      <c r="F113" s="142">
        <v>0</v>
      </c>
      <c r="G113" s="142"/>
      <c r="H113" s="142">
        <v>0</v>
      </c>
      <c r="I113" s="142"/>
      <c r="J113" s="142">
        <v>0</v>
      </c>
      <c r="K113" s="142"/>
      <c r="L113" s="142">
        <v>0</v>
      </c>
      <c r="M113" s="142"/>
      <c r="N113" s="142">
        <v>0</v>
      </c>
      <c r="O113" s="142"/>
      <c r="P113" s="142">
        <v>0</v>
      </c>
      <c r="Q113" s="142"/>
      <c r="R113" s="142">
        <v>-16578</v>
      </c>
      <c r="S113" s="468"/>
      <c r="T113" s="468"/>
      <c r="U113" s="468"/>
      <c r="V113" s="468"/>
      <c r="W113" s="468"/>
      <c r="X113" s="468"/>
      <c r="Y113" s="468"/>
      <c r="Z113" s="468"/>
      <c r="AA113" s="468"/>
      <c r="AB113" s="468"/>
      <c r="AC113" s="468"/>
      <c r="AD113" s="468"/>
      <c r="AE113" s="468"/>
      <c r="AF113" s="468"/>
      <c r="AG113" s="468"/>
      <c r="AH113" s="468"/>
      <c r="AI113" s="468"/>
      <c r="AJ113" s="468"/>
      <c r="AK113" s="468"/>
      <c r="AL113" s="468"/>
      <c r="AM113" s="468"/>
      <c r="AN113" s="468"/>
      <c r="AO113" s="468"/>
      <c r="AP113" s="468"/>
      <c r="AQ113" s="468"/>
      <c r="AR113" s="468"/>
      <c r="AS113" s="468"/>
      <c r="AT113" s="468"/>
      <c r="AU113" s="468"/>
      <c r="AV113" s="468"/>
      <c r="AW113" s="468"/>
    </row>
    <row r="114" spans="1:49">
      <c r="A114" s="125" t="s">
        <v>202</v>
      </c>
      <c r="B114" s="142">
        <v>-43651</v>
      </c>
      <c r="C114" s="142"/>
      <c r="D114" s="142">
        <v>-74474</v>
      </c>
      <c r="E114" s="142"/>
      <c r="F114" s="142">
        <v>0</v>
      </c>
      <c r="G114" s="142"/>
      <c r="H114" s="142">
        <v>0</v>
      </c>
      <c r="I114" s="142"/>
      <c r="J114" s="142">
        <v>0</v>
      </c>
      <c r="K114" s="142"/>
      <c r="L114" s="142">
        <v>0</v>
      </c>
      <c r="M114" s="142"/>
      <c r="N114" s="142">
        <v>0</v>
      </c>
      <c r="O114" s="142"/>
      <c r="P114" s="142">
        <v>0</v>
      </c>
      <c r="Q114" s="142"/>
      <c r="R114" s="142">
        <v>-118125</v>
      </c>
      <c r="S114" s="468"/>
      <c r="T114" s="468"/>
      <c r="U114" s="468"/>
      <c r="V114" s="468"/>
      <c r="W114" s="468"/>
      <c r="X114" s="468"/>
      <c r="Y114" s="468"/>
      <c r="Z114" s="468"/>
      <c r="AA114" s="468"/>
      <c r="AB114" s="468"/>
      <c r="AC114" s="468"/>
      <c r="AD114" s="468"/>
      <c r="AE114" s="468"/>
      <c r="AF114" s="468"/>
      <c r="AG114" s="468"/>
      <c r="AH114" s="468"/>
      <c r="AI114" s="468"/>
      <c r="AJ114" s="468"/>
      <c r="AK114" s="468"/>
      <c r="AL114" s="468"/>
      <c r="AM114" s="468"/>
      <c r="AN114" s="468"/>
      <c r="AO114" s="468"/>
      <c r="AP114" s="468"/>
      <c r="AQ114" s="468"/>
      <c r="AR114" s="468"/>
      <c r="AS114" s="468"/>
      <c r="AT114" s="468"/>
      <c r="AU114" s="468"/>
      <c r="AV114" s="468"/>
      <c r="AW114" s="468"/>
    </row>
    <row r="115" spans="1:49">
      <c r="A115" s="125" t="s">
        <v>203</v>
      </c>
      <c r="B115" s="142">
        <v>4016</v>
      </c>
      <c r="C115" s="142"/>
      <c r="D115" s="142">
        <v>9000</v>
      </c>
      <c r="E115" s="142"/>
      <c r="F115" s="142">
        <v>0</v>
      </c>
      <c r="G115" s="142"/>
      <c r="H115" s="142">
        <v>0</v>
      </c>
      <c r="I115" s="142"/>
      <c r="J115" s="142">
        <v>0</v>
      </c>
      <c r="K115" s="142"/>
      <c r="L115" s="142">
        <v>0</v>
      </c>
      <c r="M115" s="142"/>
      <c r="N115" s="142">
        <v>0</v>
      </c>
      <c r="O115" s="142"/>
      <c r="P115" s="142">
        <v>0</v>
      </c>
      <c r="Q115" s="142"/>
      <c r="R115" s="142">
        <v>13016</v>
      </c>
      <c r="S115" s="468"/>
      <c r="T115" s="468"/>
      <c r="U115" s="468"/>
      <c r="V115" s="468"/>
      <c r="W115" s="468"/>
      <c r="X115" s="468"/>
      <c r="Y115" s="468"/>
      <c r="Z115" s="468"/>
      <c r="AA115" s="468"/>
      <c r="AB115" s="468"/>
      <c r="AC115" s="468"/>
      <c r="AD115" s="468"/>
      <c r="AE115" s="468"/>
      <c r="AF115" s="468"/>
      <c r="AG115" s="468"/>
      <c r="AH115" s="468"/>
      <c r="AI115" s="468"/>
      <c r="AJ115" s="468"/>
      <c r="AK115" s="468"/>
      <c r="AL115" s="468"/>
      <c r="AM115" s="468"/>
      <c r="AN115" s="468"/>
      <c r="AO115" s="468"/>
      <c r="AP115" s="468"/>
      <c r="AQ115" s="468"/>
      <c r="AR115" s="468"/>
      <c r="AS115" s="468"/>
      <c r="AT115" s="468"/>
      <c r="AU115" s="468"/>
      <c r="AV115" s="468"/>
      <c r="AW115" s="468"/>
    </row>
    <row r="116" spans="1:49">
      <c r="A116" s="125" t="s">
        <v>204</v>
      </c>
      <c r="B116" s="142">
        <v>-127484</v>
      </c>
      <c r="C116" s="142"/>
      <c r="D116" s="142">
        <v>-12624</v>
      </c>
      <c r="E116" s="142"/>
      <c r="F116" s="142">
        <v>0</v>
      </c>
      <c r="G116" s="142"/>
      <c r="H116" s="142">
        <v>0</v>
      </c>
      <c r="I116" s="142"/>
      <c r="J116" s="142">
        <v>0</v>
      </c>
      <c r="K116" s="142"/>
      <c r="L116" s="142">
        <v>0</v>
      </c>
      <c r="M116" s="142"/>
      <c r="N116" s="142">
        <v>0</v>
      </c>
      <c r="O116" s="142"/>
      <c r="P116" s="142">
        <v>0</v>
      </c>
      <c r="Q116" s="142"/>
      <c r="R116" s="142">
        <v>-140108</v>
      </c>
      <c r="S116" s="468"/>
      <c r="T116" s="468"/>
      <c r="U116" s="468"/>
      <c r="V116" s="468"/>
      <c r="W116" s="468"/>
      <c r="X116" s="468"/>
      <c r="Y116" s="468"/>
      <c r="Z116" s="468"/>
      <c r="AA116" s="468"/>
      <c r="AB116" s="468"/>
      <c r="AC116" s="468"/>
      <c r="AD116" s="468"/>
      <c r="AE116" s="468"/>
      <c r="AF116" s="468"/>
      <c r="AG116" s="468"/>
      <c r="AH116" s="468"/>
      <c r="AI116" s="468"/>
      <c r="AJ116" s="468"/>
      <c r="AK116" s="468"/>
      <c r="AL116" s="468"/>
      <c r="AM116" s="468"/>
      <c r="AN116" s="468"/>
      <c r="AO116" s="468"/>
      <c r="AP116" s="468"/>
      <c r="AQ116" s="468"/>
      <c r="AR116" s="468"/>
      <c r="AS116" s="468"/>
      <c r="AT116" s="468"/>
      <c r="AU116" s="468"/>
      <c r="AV116" s="468"/>
      <c r="AW116" s="468"/>
    </row>
    <row r="117" spans="1:49">
      <c r="A117" s="125" t="s">
        <v>205</v>
      </c>
      <c r="B117" s="142">
        <v>166</v>
      </c>
      <c r="C117" s="142"/>
      <c r="D117" s="142">
        <v>1961</v>
      </c>
      <c r="E117" s="142"/>
      <c r="F117" s="142">
        <v>0</v>
      </c>
      <c r="G117" s="142"/>
      <c r="H117" s="142">
        <v>0</v>
      </c>
      <c r="I117" s="142"/>
      <c r="J117" s="142">
        <v>0</v>
      </c>
      <c r="K117" s="142"/>
      <c r="L117" s="142">
        <v>0</v>
      </c>
      <c r="M117" s="142"/>
      <c r="N117" s="142">
        <v>0</v>
      </c>
      <c r="O117" s="142"/>
      <c r="P117" s="142">
        <v>0</v>
      </c>
      <c r="Q117" s="142"/>
      <c r="R117" s="142">
        <v>2127</v>
      </c>
      <c r="S117" s="468"/>
      <c r="T117" s="468"/>
      <c r="U117" s="468"/>
      <c r="V117" s="468"/>
      <c r="W117" s="468"/>
      <c r="X117" s="468"/>
      <c r="Y117" s="468"/>
      <c r="Z117" s="468"/>
      <c r="AA117" s="468"/>
      <c r="AB117" s="468"/>
      <c r="AC117" s="468"/>
      <c r="AD117" s="468"/>
      <c r="AE117" s="468"/>
      <c r="AF117" s="468"/>
      <c r="AG117" s="468"/>
      <c r="AH117" s="468"/>
      <c r="AI117" s="468"/>
      <c r="AJ117" s="468"/>
      <c r="AK117" s="468"/>
      <c r="AL117" s="468"/>
      <c r="AM117" s="468"/>
      <c r="AN117" s="468"/>
      <c r="AO117" s="468"/>
      <c r="AP117" s="468"/>
      <c r="AQ117" s="468"/>
      <c r="AR117" s="468"/>
      <c r="AS117" s="468"/>
      <c r="AT117" s="468"/>
      <c r="AU117" s="468"/>
      <c r="AV117" s="468"/>
      <c r="AW117" s="468"/>
    </row>
    <row r="118" spans="1:49">
      <c r="A118" s="125" t="s">
        <v>206</v>
      </c>
      <c r="B118" s="142">
        <v>-8455</v>
      </c>
      <c r="C118" s="142"/>
      <c r="D118" s="142">
        <v>0</v>
      </c>
      <c r="E118" s="142"/>
      <c r="F118" s="142">
        <v>0</v>
      </c>
      <c r="G118" s="142"/>
      <c r="H118" s="142">
        <v>0</v>
      </c>
      <c r="I118" s="142"/>
      <c r="J118" s="142">
        <v>0</v>
      </c>
      <c r="K118" s="142"/>
      <c r="L118" s="142">
        <v>0</v>
      </c>
      <c r="M118" s="142"/>
      <c r="N118" s="142">
        <v>0</v>
      </c>
      <c r="O118" s="142"/>
      <c r="P118" s="142">
        <v>0</v>
      </c>
      <c r="Q118" s="142"/>
      <c r="R118" s="142">
        <v>-8455</v>
      </c>
      <c r="S118" s="468"/>
      <c r="T118" s="468"/>
      <c r="U118" s="468"/>
      <c r="V118" s="468"/>
      <c r="W118" s="468"/>
      <c r="X118" s="468"/>
      <c r="Y118" s="468"/>
      <c r="Z118" s="468"/>
      <c r="AA118" s="468"/>
      <c r="AB118" s="468"/>
      <c r="AC118" s="468"/>
      <c r="AD118" s="468"/>
      <c r="AE118" s="468"/>
      <c r="AF118" s="468"/>
      <c r="AG118" s="468"/>
      <c r="AH118" s="468"/>
      <c r="AI118" s="468"/>
      <c r="AJ118" s="468"/>
      <c r="AK118" s="468"/>
      <c r="AL118" s="468"/>
      <c r="AM118" s="468"/>
      <c r="AN118" s="468"/>
      <c r="AO118" s="468"/>
      <c r="AP118" s="468"/>
      <c r="AQ118" s="468"/>
      <c r="AR118" s="468"/>
      <c r="AS118" s="468"/>
      <c r="AT118" s="468"/>
      <c r="AU118" s="468"/>
      <c r="AV118" s="468"/>
      <c r="AW118" s="468"/>
    </row>
    <row r="119" spans="1:49">
      <c r="A119" s="119" t="s">
        <v>207</v>
      </c>
      <c r="B119" s="142">
        <v>0</v>
      </c>
      <c r="C119" s="142"/>
      <c r="D119" s="142">
        <v>-11</v>
      </c>
      <c r="E119" s="142"/>
      <c r="F119" s="142">
        <v>0</v>
      </c>
      <c r="G119" s="142"/>
      <c r="H119" s="142">
        <v>0</v>
      </c>
      <c r="I119" s="142"/>
      <c r="J119" s="142">
        <v>0</v>
      </c>
      <c r="K119" s="142"/>
      <c r="L119" s="142">
        <v>0</v>
      </c>
      <c r="M119" s="142"/>
      <c r="N119" s="142">
        <v>0</v>
      </c>
      <c r="O119" s="142"/>
      <c r="P119" s="142">
        <v>0</v>
      </c>
      <c r="Q119" s="142"/>
      <c r="R119" s="142">
        <v>-11</v>
      </c>
      <c r="S119" s="468"/>
      <c r="T119" s="468"/>
      <c r="U119" s="468"/>
      <c r="V119" s="468"/>
      <c r="W119" s="468"/>
      <c r="X119" s="468"/>
      <c r="Y119" s="468"/>
      <c r="Z119" s="468"/>
      <c r="AA119" s="468"/>
      <c r="AB119" s="468"/>
      <c r="AC119" s="468"/>
      <c r="AD119" s="468"/>
      <c r="AE119" s="468"/>
      <c r="AF119" s="468"/>
      <c r="AG119" s="468"/>
      <c r="AH119" s="468"/>
      <c r="AI119" s="468"/>
      <c r="AJ119" s="468"/>
      <c r="AK119" s="468"/>
      <c r="AL119" s="468"/>
      <c r="AM119" s="468"/>
      <c r="AN119" s="468"/>
      <c r="AO119" s="468"/>
      <c r="AP119" s="468"/>
      <c r="AQ119" s="468"/>
      <c r="AR119" s="468"/>
      <c r="AS119" s="468"/>
      <c r="AT119" s="468"/>
      <c r="AU119" s="468"/>
      <c r="AV119" s="468"/>
      <c r="AW119" s="468"/>
    </row>
    <row r="120" spans="1:49">
      <c r="A120" s="119" t="s">
        <v>208</v>
      </c>
      <c r="B120" s="142">
        <v>-34823</v>
      </c>
      <c r="C120" s="142"/>
      <c r="D120" s="142">
        <v>-19693</v>
      </c>
      <c r="E120" s="142"/>
      <c r="F120" s="142">
        <v>0</v>
      </c>
      <c r="G120" s="142"/>
      <c r="H120" s="142">
        <v>0</v>
      </c>
      <c r="I120" s="142"/>
      <c r="J120" s="142">
        <v>0</v>
      </c>
      <c r="K120" s="142"/>
      <c r="L120" s="142">
        <v>0</v>
      </c>
      <c r="M120" s="142"/>
      <c r="N120" s="142">
        <v>0</v>
      </c>
      <c r="O120" s="142"/>
      <c r="P120" s="142">
        <v>3883</v>
      </c>
      <c r="Q120" s="142"/>
      <c r="R120" s="142">
        <v>-50633</v>
      </c>
      <c r="S120" s="468"/>
      <c r="T120" s="468"/>
      <c r="U120" s="468"/>
      <c r="V120" s="468"/>
      <c r="W120" s="468"/>
      <c r="X120" s="468"/>
      <c r="Y120" s="468"/>
      <c r="Z120" s="468"/>
      <c r="AA120" s="468"/>
      <c r="AB120" s="468"/>
      <c r="AC120" s="468"/>
      <c r="AD120" s="468"/>
      <c r="AE120" s="468"/>
      <c r="AF120" s="468"/>
      <c r="AG120" s="468"/>
      <c r="AH120" s="468"/>
      <c r="AI120" s="468"/>
      <c r="AJ120" s="468"/>
      <c r="AK120" s="468"/>
      <c r="AL120" s="468"/>
      <c r="AM120" s="468"/>
      <c r="AN120" s="468"/>
      <c r="AO120" s="468"/>
      <c r="AP120" s="468"/>
      <c r="AQ120" s="468"/>
      <c r="AR120" s="468"/>
      <c r="AS120" s="468"/>
      <c r="AT120" s="468"/>
      <c r="AU120" s="468"/>
      <c r="AV120" s="468"/>
      <c r="AW120" s="468"/>
    </row>
    <row r="121" spans="1:49">
      <c r="A121" s="119" t="s">
        <v>209</v>
      </c>
      <c r="B121" s="142">
        <v>-2903</v>
      </c>
      <c r="C121" s="142"/>
      <c r="D121" s="142">
        <v>-9241</v>
      </c>
      <c r="E121" s="142"/>
      <c r="F121" s="142">
        <v>-6671</v>
      </c>
      <c r="G121" s="142"/>
      <c r="H121" s="142">
        <v>-314</v>
      </c>
      <c r="I121" s="142"/>
      <c r="J121" s="142">
        <v>-447</v>
      </c>
      <c r="K121" s="142"/>
      <c r="L121" s="142">
        <v>-26</v>
      </c>
      <c r="M121" s="142"/>
      <c r="N121" s="142">
        <v>-1213</v>
      </c>
      <c r="O121" s="142"/>
      <c r="P121" s="142">
        <v>0</v>
      </c>
      <c r="Q121" s="142"/>
      <c r="R121" s="142">
        <v>-20815</v>
      </c>
      <c r="S121" s="468"/>
      <c r="T121" s="468"/>
      <c r="U121" s="468"/>
      <c r="V121" s="468"/>
      <c r="W121" s="468"/>
      <c r="X121" s="468"/>
      <c r="Y121" s="468"/>
      <c r="Z121" s="468"/>
      <c r="AA121" s="468"/>
      <c r="AB121" s="468"/>
      <c r="AC121" s="468"/>
      <c r="AD121" s="468"/>
      <c r="AE121" s="468"/>
      <c r="AF121" s="468"/>
      <c r="AG121" s="468"/>
      <c r="AH121" s="468"/>
      <c r="AI121" s="468"/>
      <c r="AJ121" s="468"/>
      <c r="AK121" s="468"/>
      <c r="AL121" s="468"/>
      <c r="AM121" s="468"/>
      <c r="AN121" s="468"/>
      <c r="AO121" s="468"/>
      <c r="AP121" s="468"/>
      <c r="AQ121" s="468"/>
      <c r="AR121" s="468"/>
      <c r="AS121" s="468"/>
      <c r="AT121" s="468"/>
      <c r="AU121" s="468"/>
      <c r="AV121" s="468"/>
      <c r="AW121" s="468"/>
    </row>
    <row r="122" spans="1:49">
      <c r="A122" s="119" t="s">
        <v>210</v>
      </c>
      <c r="B122" s="142">
        <v>-32152</v>
      </c>
      <c r="C122" s="142"/>
      <c r="D122" s="142">
        <v>-30969</v>
      </c>
      <c r="E122" s="142"/>
      <c r="F122" s="142">
        <v>-30659</v>
      </c>
      <c r="G122" s="142"/>
      <c r="H122" s="142">
        <v>-1958</v>
      </c>
      <c r="I122" s="142"/>
      <c r="J122" s="142">
        <v>-4443</v>
      </c>
      <c r="K122" s="142"/>
      <c r="L122" s="142">
        <v>-688</v>
      </c>
      <c r="M122" s="142"/>
      <c r="N122" s="142">
        <v>-19869</v>
      </c>
      <c r="O122" s="142"/>
      <c r="P122" s="142">
        <v>8001</v>
      </c>
      <c r="Q122" s="142"/>
      <c r="R122" s="142">
        <v>-112737</v>
      </c>
      <c r="S122" s="468"/>
      <c r="T122" s="468"/>
      <c r="U122" s="468"/>
      <c r="V122" s="468"/>
      <c r="W122" s="468"/>
      <c r="X122" s="468"/>
      <c r="Y122" s="468"/>
      <c r="Z122" s="468"/>
      <c r="AA122" s="468"/>
      <c r="AB122" s="468"/>
      <c r="AC122" s="468"/>
      <c r="AD122" s="468"/>
      <c r="AE122" s="468"/>
      <c r="AF122" s="468"/>
      <c r="AG122" s="468"/>
      <c r="AH122" s="468"/>
      <c r="AI122" s="468"/>
      <c r="AJ122" s="468"/>
      <c r="AK122" s="468"/>
      <c r="AL122" s="468"/>
      <c r="AM122" s="468"/>
      <c r="AN122" s="468"/>
      <c r="AO122" s="468"/>
      <c r="AP122" s="468"/>
      <c r="AQ122" s="468"/>
      <c r="AR122" s="468"/>
      <c r="AS122" s="468"/>
      <c r="AT122" s="468"/>
      <c r="AU122" s="468"/>
      <c r="AV122" s="468"/>
      <c r="AW122" s="468"/>
    </row>
    <row r="123" spans="1:49">
      <c r="A123" s="119" t="s">
        <v>211</v>
      </c>
      <c r="B123" s="142">
        <v>1445</v>
      </c>
      <c r="C123" s="142"/>
      <c r="D123" s="142">
        <v>7703</v>
      </c>
      <c r="E123" s="142"/>
      <c r="F123" s="142">
        <v>0</v>
      </c>
      <c r="G123" s="142"/>
      <c r="H123" s="142">
        <v>0</v>
      </c>
      <c r="I123" s="142"/>
      <c r="J123" s="142">
        <v>0</v>
      </c>
      <c r="K123" s="142"/>
      <c r="L123" s="142">
        <v>0</v>
      </c>
      <c r="M123" s="142"/>
      <c r="N123" s="142">
        <v>0</v>
      </c>
      <c r="O123" s="142"/>
      <c r="P123" s="142">
        <v>0</v>
      </c>
      <c r="Q123" s="142"/>
      <c r="R123" s="142">
        <v>9148</v>
      </c>
      <c r="S123" s="468"/>
      <c r="T123" s="468"/>
      <c r="U123" s="468"/>
      <c r="V123" s="468"/>
      <c r="W123" s="468"/>
      <c r="X123" s="468"/>
      <c r="Y123" s="468"/>
      <c r="Z123" s="468"/>
      <c r="AA123" s="468"/>
      <c r="AB123" s="468"/>
      <c r="AC123" s="468"/>
      <c r="AD123" s="468"/>
      <c r="AE123" s="468"/>
      <c r="AF123" s="468"/>
      <c r="AG123" s="468"/>
      <c r="AH123" s="468"/>
      <c r="AI123" s="468"/>
      <c r="AJ123" s="468"/>
      <c r="AK123" s="468"/>
      <c r="AL123" s="468"/>
      <c r="AM123" s="468"/>
      <c r="AN123" s="468"/>
      <c r="AO123" s="468"/>
      <c r="AP123" s="468"/>
      <c r="AQ123" s="468"/>
      <c r="AR123" s="468"/>
      <c r="AS123" s="468"/>
      <c r="AT123" s="468"/>
      <c r="AU123" s="468"/>
      <c r="AV123" s="468"/>
      <c r="AW123" s="468"/>
    </row>
    <row r="124" spans="1:49">
      <c r="A124" s="119" t="s">
        <v>212</v>
      </c>
      <c r="B124" s="142">
        <v>-1740</v>
      </c>
      <c r="C124" s="142"/>
      <c r="D124" s="142">
        <v>-222</v>
      </c>
      <c r="E124" s="142"/>
      <c r="F124" s="142">
        <v>0</v>
      </c>
      <c r="G124" s="142"/>
      <c r="H124" s="142">
        <v>-580</v>
      </c>
      <c r="I124" s="142"/>
      <c r="J124" s="142">
        <v>-565</v>
      </c>
      <c r="K124" s="142"/>
      <c r="L124" s="142">
        <v>-319</v>
      </c>
      <c r="M124" s="142"/>
      <c r="N124" s="142">
        <v>-4364</v>
      </c>
      <c r="O124" s="142"/>
      <c r="P124" s="142">
        <v>251</v>
      </c>
      <c r="Q124" s="142"/>
      <c r="R124" s="142">
        <v>-7539</v>
      </c>
      <c r="S124" s="468"/>
      <c r="T124" s="468"/>
      <c r="U124" s="468"/>
      <c r="V124" s="468"/>
      <c r="W124" s="468"/>
      <c r="X124" s="468"/>
      <c r="Y124" s="468"/>
      <c r="Z124" s="468"/>
      <c r="AA124" s="468"/>
      <c r="AB124" s="468"/>
      <c r="AC124" s="468"/>
      <c r="AD124" s="468"/>
      <c r="AE124" s="468"/>
      <c r="AF124" s="468"/>
      <c r="AG124" s="468"/>
      <c r="AH124" s="468"/>
      <c r="AI124" s="468"/>
      <c r="AJ124" s="468"/>
      <c r="AK124" s="468"/>
      <c r="AL124" s="468"/>
      <c r="AM124" s="468"/>
      <c r="AN124" s="468"/>
      <c r="AO124" s="468"/>
      <c r="AP124" s="468"/>
      <c r="AQ124" s="468"/>
      <c r="AR124" s="468"/>
      <c r="AS124" s="468"/>
      <c r="AT124" s="468"/>
      <c r="AU124" s="468"/>
      <c r="AV124" s="468"/>
      <c r="AW124" s="468"/>
    </row>
    <row r="125" spans="1:49">
      <c r="A125" s="119" t="s">
        <v>213</v>
      </c>
      <c r="B125" s="142">
        <v>-32632</v>
      </c>
      <c r="C125" s="142"/>
      <c r="D125" s="142">
        <v>-108</v>
      </c>
      <c r="E125" s="142"/>
      <c r="F125" s="142">
        <v>-130</v>
      </c>
      <c r="G125" s="142"/>
      <c r="H125" s="142">
        <v>-154</v>
      </c>
      <c r="I125" s="142"/>
      <c r="J125" s="142">
        <v>-618</v>
      </c>
      <c r="K125" s="142"/>
      <c r="L125" s="142">
        <v>-2</v>
      </c>
      <c r="M125" s="142"/>
      <c r="N125" s="142">
        <v>-16153</v>
      </c>
      <c r="O125" s="142"/>
      <c r="P125" s="142">
        <v>10012</v>
      </c>
      <c r="Q125" s="142"/>
      <c r="R125" s="142">
        <v>-39785</v>
      </c>
      <c r="S125" s="468"/>
      <c r="T125" s="468"/>
      <c r="U125" s="468"/>
      <c r="V125" s="468"/>
      <c r="W125" s="468"/>
      <c r="X125" s="468"/>
      <c r="Y125" s="468"/>
      <c r="Z125" s="468"/>
      <c r="AA125" s="468"/>
      <c r="AB125" s="468"/>
      <c r="AC125" s="468"/>
      <c r="AD125" s="468"/>
      <c r="AE125" s="468"/>
      <c r="AF125" s="468"/>
      <c r="AG125" s="468"/>
      <c r="AH125" s="468"/>
      <c r="AI125" s="468"/>
      <c r="AJ125" s="468"/>
      <c r="AK125" s="468"/>
      <c r="AL125" s="468"/>
      <c r="AM125" s="468"/>
      <c r="AN125" s="468"/>
      <c r="AO125" s="468"/>
      <c r="AP125" s="468"/>
      <c r="AQ125" s="468"/>
      <c r="AR125" s="468"/>
      <c r="AS125" s="468"/>
      <c r="AT125" s="468"/>
      <c r="AU125" s="468"/>
      <c r="AV125" s="468"/>
      <c r="AW125" s="468"/>
    </row>
    <row r="126" spans="1:49">
      <c r="A126" s="119" t="s">
        <v>214</v>
      </c>
      <c r="B126" s="142">
        <v>-3618</v>
      </c>
      <c r="C126" s="142"/>
      <c r="D126" s="142">
        <v>-1035</v>
      </c>
      <c r="E126" s="142"/>
      <c r="F126" s="142">
        <v>-30485</v>
      </c>
      <c r="G126" s="142"/>
      <c r="H126" s="142">
        <v>5</v>
      </c>
      <c r="I126" s="142"/>
      <c r="J126" s="142">
        <v>-37</v>
      </c>
      <c r="K126" s="142"/>
      <c r="L126" s="142">
        <v>-18</v>
      </c>
      <c r="M126" s="142"/>
      <c r="N126" s="142">
        <v>-1360</v>
      </c>
      <c r="O126" s="142"/>
      <c r="P126" s="142">
        <v>0</v>
      </c>
      <c r="Q126" s="142"/>
      <c r="R126" s="142">
        <v>-36548</v>
      </c>
      <c r="S126" s="468"/>
      <c r="T126" s="468"/>
      <c r="U126" s="468"/>
      <c r="V126" s="468"/>
      <c r="W126" s="468"/>
      <c r="X126" s="468"/>
      <c r="Y126" s="468"/>
      <c r="Z126" s="468"/>
      <c r="AA126" s="468"/>
      <c r="AB126" s="468"/>
      <c r="AC126" s="468"/>
      <c r="AD126" s="468"/>
      <c r="AE126" s="468"/>
      <c r="AF126" s="468"/>
      <c r="AG126" s="468"/>
      <c r="AH126" s="468"/>
      <c r="AI126" s="468"/>
      <c r="AJ126" s="468"/>
      <c r="AK126" s="468"/>
      <c r="AL126" s="468"/>
      <c r="AM126" s="468"/>
      <c r="AN126" s="468"/>
      <c r="AO126" s="468"/>
      <c r="AP126" s="468"/>
      <c r="AQ126" s="468"/>
      <c r="AR126" s="468"/>
      <c r="AS126" s="468"/>
      <c r="AT126" s="468"/>
      <c r="AU126" s="468"/>
      <c r="AV126" s="468"/>
      <c r="AW126" s="468"/>
    </row>
    <row r="127" spans="1:49">
      <c r="A127" s="119"/>
      <c r="B127" s="144"/>
      <c r="C127" s="142"/>
      <c r="D127" s="144"/>
      <c r="E127" s="142"/>
      <c r="F127" s="144"/>
      <c r="G127" s="142"/>
      <c r="H127" s="144"/>
      <c r="I127" s="142"/>
      <c r="J127" s="144"/>
      <c r="K127" s="142"/>
      <c r="L127" s="144"/>
      <c r="M127" s="142"/>
      <c r="N127" s="144"/>
      <c r="O127" s="142"/>
      <c r="P127" s="144"/>
      <c r="Q127" s="142"/>
      <c r="R127" s="144"/>
      <c r="S127" s="468"/>
      <c r="T127" s="468"/>
      <c r="U127" s="468"/>
      <c r="V127" s="468"/>
      <c r="W127" s="468"/>
      <c r="X127" s="468"/>
      <c r="Y127" s="468"/>
      <c r="Z127" s="468"/>
      <c r="AA127" s="468"/>
      <c r="AB127" s="468"/>
      <c r="AC127" s="468"/>
      <c r="AD127" s="468"/>
      <c r="AE127" s="468"/>
      <c r="AF127" s="468"/>
      <c r="AG127" s="468"/>
      <c r="AH127" s="468"/>
      <c r="AI127" s="468"/>
      <c r="AJ127" s="468"/>
      <c r="AK127" s="468"/>
      <c r="AL127" s="468"/>
      <c r="AM127" s="468"/>
      <c r="AN127" s="468"/>
      <c r="AO127" s="468"/>
      <c r="AP127" s="468"/>
      <c r="AQ127" s="468"/>
      <c r="AR127" s="468"/>
      <c r="AS127" s="468"/>
      <c r="AT127" s="468"/>
      <c r="AU127" s="468"/>
      <c r="AV127" s="468"/>
      <c r="AW127" s="468"/>
    </row>
    <row r="128" spans="1:49" ht="14.25" thickBot="1">
      <c r="A128" s="124" t="s">
        <v>215</v>
      </c>
      <c r="B128" s="145">
        <v>-298409</v>
      </c>
      <c r="C128" s="142"/>
      <c r="D128" s="145">
        <v>-129713</v>
      </c>
      <c r="E128" s="142"/>
      <c r="F128" s="145">
        <v>-67945</v>
      </c>
      <c r="G128" s="142"/>
      <c r="H128" s="145">
        <v>-3001</v>
      </c>
      <c r="I128" s="142"/>
      <c r="J128" s="145">
        <v>-6110</v>
      </c>
      <c r="K128" s="142"/>
      <c r="L128" s="145">
        <v>-1053</v>
      </c>
      <c r="M128" s="142"/>
      <c r="N128" s="145">
        <v>-42959</v>
      </c>
      <c r="O128" s="142"/>
      <c r="P128" s="145">
        <v>22147</v>
      </c>
      <c r="Q128" s="142"/>
      <c r="R128" s="145">
        <v>-527043</v>
      </c>
      <c r="S128" s="468"/>
      <c r="T128" s="468"/>
      <c r="U128" s="468"/>
      <c r="V128" s="468"/>
      <c r="W128" s="468"/>
      <c r="X128" s="468"/>
      <c r="Y128" s="468"/>
      <c r="Z128" s="468"/>
      <c r="AA128" s="468"/>
      <c r="AB128" s="468"/>
      <c r="AC128" s="468"/>
      <c r="AD128" s="468"/>
      <c r="AE128" s="468"/>
      <c r="AF128" s="468"/>
      <c r="AG128" s="468"/>
      <c r="AH128" s="468"/>
      <c r="AI128" s="468"/>
      <c r="AJ128" s="468"/>
      <c r="AK128" s="468"/>
      <c r="AL128" s="468"/>
      <c r="AM128" s="468"/>
      <c r="AN128" s="468"/>
      <c r="AO128" s="468"/>
      <c r="AP128" s="468"/>
      <c r="AQ128" s="468"/>
      <c r="AR128" s="468"/>
      <c r="AS128" s="468"/>
      <c r="AT128" s="468"/>
      <c r="AU128" s="468"/>
      <c r="AV128" s="468"/>
      <c r="AW128" s="468"/>
    </row>
    <row r="129" spans="1:49">
      <c r="A129" s="119"/>
      <c r="B129" s="142"/>
      <c r="C129" s="142"/>
      <c r="D129" s="142"/>
      <c r="E129" s="142"/>
      <c r="F129" s="142"/>
      <c r="G129" s="142"/>
      <c r="H129" s="142"/>
      <c r="I129" s="142"/>
      <c r="J129" s="142"/>
      <c r="K129" s="142"/>
      <c r="L129" s="142"/>
      <c r="M129" s="142"/>
      <c r="N129" s="142"/>
      <c r="O129" s="142"/>
      <c r="P129" s="142"/>
      <c r="Q129" s="142"/>
      <c r="R129" s="142"/>
      <c r="S129" s="468"/>
      <c r="T129" s="468"/>
      <c r="U129" s="468"/>
      <c r="V129" s="468"/>
      <c r="W129" s="468"/>
      <c r="X129" s="468"/>
      <c r="Y129" s="468"/>
      <c r="Z129" s="468"/>
      <c r="AA129" s="468"/>
      <c r="AB129" s="468"/>
      <c r="AC129" s="468"/>
      <c r="AD129" s="468"/>
      <c r="AE129" s="468"/>
      <c r="AF129" s="468"/>
      <c r="AG129" s="468"/>
      <c r="AH129" s="468"/>
      <c r="AI129" s="468"/>
      <c r="AJ129" s="468"/>
      <c r="AK129" s="468"/>
      <c r="AL129" s="468"/>
      <c r="AM129" s="468"/>
      <c r="AN129" s="468"/>
      <c r="AO129" s="468"/>
      <c r="AP129" s="468"/>
      <c r="AQ129" s="468"/>
      <c r="AR129" s="468"/>
      <c r="AS129" s="468"/>
      <c r="AT129" s="468"/>
      <c r="AU129" s="468"/>
      <c r="AV129" s="468"/>
      <c r="AW129" s="468"/>
    </row>
    <row r="130" spans="1:49">
      <c r="A130" s="119" t="s">
        <v>216</v>
      </c>
      <c r="B130" s="142">
        <v>32663</v>
      </c>
      <c r="C130" s="142"/>
      <c r="D130" s="142">
        <v>15819</v>
      </c>
      <c r="E130" s="142"/>
      <c r="F130" s="142">
        <v>28264</v>
      </c>
      <c r="G130" s="142"/>
      <c r="H130" s="142">
        <v>3923</v>
      </c>
      <c r="I130" s="142"/>
      <c r="J130" s="142">
        <v>3200</v>
      </c>
      <c r="K130" s="142"/>
      <c r="L130" s="142">
        <v>1256</v>
      </c>
      <c r="M130" s="142"/>
      <c r="N130" s="142">
        <v>7822</v>
      </c>
      <c r="O130" s="142"/>
      <c r="P130" s="142">
        <v>0</v>
      </c>
      <c r="Q130" s="142"/>
      <c r="R130" s="142">
        <v>92947</v>
      </c>
      <c r="S130" s="468"/>
      <c r="T130" s="468"/>
      <c r="U130" s="468"/>
      <c r="V130" s="468"/>
      <c r="W130" s="468"/>
      <c r="X130" s="468"/>
      <c r="Y130" s="468"/>
      <c r="Z130" s="468"/>
      <c r="AA130" s="468"/>
      <c r="AB130" s="468"/>
      <c r="AC130" s="468"/>
      <c r="AD130" s="468"/>
      <c r="AE130" s="468"/>
      <c r="AF130" s="468"/>
      <c r="AG130" s="468"/>
      <c r="AH130" s="468"/>
      <c r="AI130" s="468"/>
      <c r="AJ130" s="468"/>
      <c r="AK130" s="468"/>
      <c r="AL130" s="468"/>
      <c r="AM130" s="468"/>
      <c r="AN130" s="468"/>
      <c r="AO130" s="468"/>
      <c r="AP130" s="468"/>
      <c r="AQ130" s="468"/>
      <c r="AR130" s="468"/>
      <c r="AS130" s="468"/>
      <c r="AT130" s="468"/>
      <c r="AU130" s="468"/>
      <c r="AV130" s="468"/>
      <c r="AW130" s="468"/>
    </row>
    <row r="131" spans="1:49">
      <c r="A131" s="119" t="s">
        <v>217</v>
      </c>
      <c r="B131" s="142">
        <v>139</v>
      </c>
      <c r="C131" s="142"/>
      <c r="D131" s="142">
        <v>253</v>
      </c>
      <c r="E131" s="142"/>
      <c r="F131" s="142">
        <v>40</v>
      </c>
      <c r="G131" s="142"/>
      <c r="H131" s="142">
        <v>2</v>
      </c>
      <c r="I131" s="142"/>
      <c r="J131" s="142">
        <v>8</v>
      </c>
      <c r="K131" s="142"/>
      <c r="L131" s="142">
        <v>1</v>
      </c>
      <c r="M131" s="142"/>
      <c r="N131" s="142">
        <v>416</v>
      </c>
      <c r="O131" s="142"/>
      <c r="P131" s="142">
        <v>0</v>
      </c>
      <c r="Q131" s="142"/>
      <c r="R131" s="142">
        <v>859</v>
      </c>
      <c r="S131" s="468"/>
      <c r="T131" s="468"/>
      <c r="U131" s="468"/>
      <c r="V131" s="468"/>
      <c r="W131" s="468"/>
      <c r="X131" s="468"/>
      <c r="Y131" s="468"/>
      <c r="Z131" s="468"/>
      <c r="AA131" s="468"/>
      <c r="AB131" s="468"/>
      <c r="AC131" s="468"/>
      <c r="AD131" s="468"/>
      <c r="AE131" s="468"/>
      <c r="AF131" s="468"/>
      <c r="AG131" s="468"/>
      <c r="AH131" s="468"/>
      <c r="AI131" s="468"/>
      <c r="AJ131" s="468"/>
      <c r="AK131" s="468"/>
      <c r="AL131" s="468"/>
      <c r="AM131" s="468"/>
      <c r="AN131" s="468"/>
      <c r="AO131" s="468"/>
      <c r="AP131" s="468"/>
      <c r="AQ131" s="468"/>
      <c r="AR131" s="468"/>
      <c r="AS131" s="468"/>
      <c r="AT131" s="468"/>
      <c r="AU131" s="468"/>
      <c r="AV131" s="468"/>
      <c r="AW131" s="468"/>
    </row>
    <row r="132" spans="1:49">
      <c r="A132" s="119" t="s">
        <v>218</v>
      </c>
      <c r="B132" s="143">
        <v>-55</v>
      </c>
      <c r="C132" s="142"/>
      <c r="D132" s="143">
        <v>-113</v>
      </c>
      <c r="E132" s="142"/>
      <c r="F132" s="143">
        <v>-89</v>
      </c>
      <c r="G132" s="142"/>
      <c r="H132" s="143">
        <v>-28</v>
      </c>
      <c r="I132" s="142"/>
      <c r="J132" s="143">
        <v>-54</v>
      </c>
      <c r="K132" s="142"/>
      <c r="L132" s="143">
        <v>-33</v>
      </c>
      <c r="M132" s="142"/>
      <c r="N132" s="143">
        <v>-21</v>
      </c>
      <c r="O132" s="142"/>
      <c r="P132" s="143">
        <v>0</v>
      </c>
      <c r="Q132" s="142"/>
      <c r="R132" s="143">
        <v>-393</v>
      </c>
      <c r="S132" s="468"/>
      <c r="T132" s="468"/>
      <c r="U132" s="468"/>
      <c r="V132" s="468"/>
      <c r="W132" s="468"/>
      <c r="X132" s="468"/>
      <c r="Y132" s="468"/>
      <c r="Z132" s="468"/>
      <c r="AA132" s="468"/>
      <c r="AB132" s="468"/>
      <c r="AC132" s="468"/>
      <c r="AD132" s="468"/>
      <c r="AE132" s="468"/>
      <c r="AF132" s="468"/>
      <c r="AG132" s="468"/>
      <c r="AH132" s="468"/>
      <c r="AI132" s="468"/>
      <c r="AJ132" s="468"/>
      <c r="AK132" s="468"/>
      <c r="AL132" s="468"/>
      <c r="AM132" s="468"/>
      <c r="AN132" s="468"/>
      <c r="AO132" s="468"/>
      <c r="AP132" s="468"/>
      <c r="AQ132" s="468"/>
      <c r="AR132" s="468"/>
      <c r="AS132" s="468"/>
      <c r="AT132" s="468"/>
      <c r="AU132" s="468"/>
      <c r="AV132" s="468"/>
      <c r="AW132" s="468"/>
    </row>
    <row r="133" spans="1:49">
      <c r="A133" s="119"/>
      <c r="B133" s="142"/>
      <c r="C133" s="142"/>
      <c r="D133" s="142"/>
      <c r="E133" s="142"/>
      <c r="F133" s="142"/>
      <c r="G133" s="142"/>
      <c r="H133" s="142"/>
      <c r="I133" s="142"/>
      <c r="J133" s="142"/>
      <c r="K133" s="142"/>
      <c r="L133" s="142"/>
      <c r="M133" s="142"/>
      <c r="N133" s="142"/>
      <c r="O133" s="142"/>
      <c r="P133" s="142"/>
      <c r="Q133" s="142"/>
      <c r="R133" s="142"/>
      <c r="S133" s="468"/>
      <c r="T133" s="468"/>
      <c r="U133" s="468"/>
      <c r="V133" s="468"/>
      <c r="W133" s="468"/>
      <c r="X133" s="468"/>
      <c r="Y133" s="468"/>
      <c r="Z133" s="468"/>
      <c r="AA133" s="468"/>
      <c r="AB133" s="468"/>
      <c r="AC133" s="468"/>
      <c r="AD133" s="468"/>
      <c r="AE133" s="468"/>
      <c r="AF133" s="468"/>
      <c r="AG133" s="468"/>
      <c r="AH133" s="468"/>
      <c r="AI133" s="468"/>
      <c r="AJ133" s="468"/>
      <c r="AK133" s="468"/>
      <c r="AL133" s="468"/>
      <c r="AM133" s="468"/>
      <c r="AN133" s="468"/>
      <c r="AO133" s="468"/>
      <c r="AP133" s="468"/>
      <c r="AQ133" s="468"/>
      <c r="AR133" s="468"/>
      <c r="AS133" s="468"/>
      <c r="AT133" s="468"/>
      <c r="AU133" s="468"/>
      <c r="AV133" s="468"/>
      <c r="AW133" s="468"/>
    </row>
    <row r="134" spans="1:49">
      <c r="A134" s="119" t="s">
        <v>219</v>
      </c>
      <c r="B134" s="142">
        <v>32747</v>
      </c>
      <c r="C134" s="142"/>
      <c r="D134" s="142">
        <v>15959</v>
      </c>
      <c r="E134" s="142"/>
      <c r="F134" s="142">
        <v>28215</v>
      </c>
      <c r="G134" s="142"/>
      <c r="H134" s="142">
        <v>3897</v>
      </c>
      <c r="I134" s="142"/>
      <c r="J134" s="142">
        <v>3154</v>
      </c>
      <c r="K134" s="142"/>
      <c r="L134" s="142">
        <v>1224</v>
      </c>
      <c r="M134" s="142"/>
      <c r="N134" s="142">
        <v>8217</v>
      </c>
      <c r="O134" s="142"/>
      <c r="P134" s="142">
        <v>0</v>
      </c>
      <c r="Q134" s="142"/>
      <c r="R134" s="142">
        <v>93413</v>
      </c>
      <c r="S134" s="468"/>
      <c r="T134" s="468"/>
      <c r="U134" s="468"/>
      <c r="V134" s="468"/>
      <c r="W134" s="468"/>
      <c r="X134" s="468"/>
      <c r="Y134" s="468"/>
      <c r="Z134" s="468"/>
      <c r="AA134" s="468"/>
      <c r="AB134" s="468"/>
      <c r="AC134" s="468"/>
      <c r="AD134" s="468"/>
      <c r="AE134" s="468"/>
      <c r="AF134" s="468"/>
      <c r="AG134" s="468"/>
      <c r="AH134" s="468"/>
      <c r="AI134" s="468"/>
      <c r="AJ134" s="468"/>
      <c r="AK134" s="468"/>
      <c r="AL134" s="468"/>
      <c r="AM134" s="468"/>
      <c r="AN134" s="468"/>
      <c r="AO134" s="468"/>
      <c r="AP134" s="468"/>
      <c r="AQ134" s="468"/>
      <c r="AR134" s="468"/>
      <c r="AS134" s="468"/>
      <c r="AT134" s="468"/>
      <c r="AU134" s="468"/>
      <c r="AV134" s="468"/>
      <c r="AW134" s="468"/>
    </row>
    <row r="135" spans="1:49">
      <c r="A135" s="119" t="s">
        <v>220</v>
      </c>
      <c r="B135" s="142">
        <v>-13755</v>
      </c>
      <c r="C135" s="142"/>
      <c r="D135" s="142">
        <v>-3437</v>
      </c>
      <c r="E135" s="142"/>
      <c r="F135" s="142">
        <v>-6833</v>
      </c>
      <c r="G135" s="142"/>
      <c r="H135" s="142">
        <v>-1009</v>
      </c>
      <c r="I135" s="142"/>
      <c r="J135" s="142">
        <v>-676</v>
      </c>
      <c r="K135" s="142"/>
      <c r="L135" s="142">
        <v>-157</v>
      </c>
      <c r="M135" s="142"/>
      <c r="N135" s="142">
        <v>-2368</v>
      </c>
      <c r="O135" s="142"/>
      <c r="P135" s="142">
        <v>0</v>
      </c>
      <c r="Q135" s="142"/>
      <c r="R135" s="142">
        <v>-28235</v>
      </c>
      <c r="S135" s="468"/>
      <c r="T135" s="468"/>
      <c r="U135" s="468"/>
      <c r="V135" s="468"/>
      <c r="W135" s="468"/>
      <c r="X135" s="468"/>
      <c r="Y135" s="468"/>
      <c r="Z135" s="468"/>
      <c r="AA135" s="468"/>
      <c r="AB135" s="468"/>
      <c r="AC135" s="468"/>
      <c r="AD135" s="468"/>
      <c r="AE135" s="468"/>
      <c r="AF135" s="468"/>
      <c r="AG135" s="468"/>
      <c r="AH135" s="468"/>
      <c r="AI135" s="468"/>
      <c r="AJ135" s="468"/>
      <c r="AK135" s="468"/>
      <c r="AL135" s="468"/>
      <c r="AM135" s="468"/>
      <c r="AN135" s="468"/>
      <c r="AO135" s="468"/>
      <c r="AP135" s="468"/>
      <c r="AQ135" s="468"/>
      <c r="AR135" s="468"/>
      <c r="AS135" s="468"/>
      <c r="AT135" s="468"/>
      <c r="AU135" s="468"/>
      <c r="AV135" s="468"/>
      <c r="AW135" s="468"/>
    </row>
    <row r="136" spans="1:49">
      <c r="A136" s="119"/>
      <c r="B136" s="144"/>
      <c r="C136" s="142"/>
      <c r="D136" s="144"/>
      <c r="E136" s="142"/>
      <c r="F136" s="144"/>
      <c r="G136" s="142"/>
      <c r="H136" s="144"/>
      <c r="I136" s="142"/>
      <c r="J136" s="144"/>
      <c r="K136" s="142"/>
      <c r="L136" s="144"/>
      <c r="M136" s="142"/>
      <c r="N136" s="144"/>
      <c r="O136" s="142"/>
      <c r="P136" s="144"/>
      <c r="Q136" s="142"/>
      <c r="R136" s="144"/>
      <c r="S136" s="468"/>
      <c r="T136" s="468"/>
      <c r="U136" s="468"/>
      <c r="V136" s="468"/>
      <c r="W136" s="468"/>
      <c r="X136" s="468"/>
      <c r="Y136" s="468"/>
      <c r="Z136" s="468"/>
      <c r="AA136" s="468"/>
      <c r="AB136" s="468"/>
      <c r="AC136" s="468"/>
      <c r="AD136" s="468"/>
      <c r="AE136" s="468"/>
      <c r="AF136" s="468"/>
      <c r="AG136" s="468"/>
      <c r="AH136" s="468"/>
      <c r="AI136" s="468"/>
      <c r="AJ136" s="468"/>
      <c r="AK136" s="468"/>
      <c r="AL136" s="468"/>
      <c r="AM136" s="468"/>
      <c r="AN136" s="468"/>
      <c r="AO136" s="468"/>
      <c r="AP136" s="468"/>
      <c r="AQ136" s="468"/>
      <c r="AR136" s="468"/>
      <c r="AS136" s="468"/>
      <c r="AT136" s="468"/>
      <c r="AU136" s="468"/>
      <c r="AV136" s="468"/>
      <c r="AW136" s="468"/>
    </row>
    <row r="137" spans="1:49" ht="14.25" thickBot="1">
      <c r="A137" s="124" t="s">
        <v>221</v>
      </c>
      <c r="B137" s="145">
        <v>18992</v>
      </c>
      <c r="C137" s="142"/>
      <c r="D137" s="145">
        <v>12522</v>
      </c>
      <c r="E137" s="142"/>
      <c r="F137" s="145">
        <v>21382</v>
      </c>
      <c r="G137" s="142"/>
      <c r="H137" s="145">
        <v>2888</v>
      </c>
      <c r="I137" s="142"/>
      <c r="J137" s="145">
        <v>2478</v>
      </c>
      <c r="K137" s="142"/>
      <c r="L137" s="145">
        <v>1067</v>
      </c>
      <c r="M137" s="142"/>
      <c r="N137" s="145">
        <v>5849</v>
      </c>
      <c r="O137" s="142"/>
      <c r="P137" s="145">
        <v>0</v>
      </c>
      <c r="Q137" s="142"/>
      <c r="R137" s="145">
        <v>65178</v>
      </c>
      <c r="S137" s="468"/>
      <c r="T137" s="468"/>
      <c r="U137" s="468"/>
      <c r="V137" s="468"/>
      <c r="W137" s="468"/>
      <c r="X137" s="468"/>
      <c r="Y137" s="468"/>
      <c r="Z137" s="468"/>
      <c r="AA137" s="468"/>
      <c r="AB137" s="468"/>
      <c r="AC137" s="468"/>
      <c r="AD137" s="468"/>
      <c r="AE137" s="468"/>
      <c r="AF137" s="468"/>
      <c r="AG137" s="468"/>
      <c r="AH137" s="468"/>
      <c r="AI137" s="468"/>
      <c r="AJ137" s="468"/>
      <c r="AK137" s="468"/>
      <c r="AL137" s="468"/>
      <c r="AM137" s="468"/>
      <c r="AN137" s="468"/>
      <c r="AO137" s="468"/>
      <c r="AP137" s="468"/>
      <c r="AQ137" s="468"/>
      <c r="AR137" s="468"/>
      <c r="AS137" s="468"/>
      <c r="AT137" s="468"/>
      <c r="AU137" s="468"/>
      <c r="AV137" s="468"/>
      <c r="AW137" s="468"/>
    </row>
    <row r="138" spans="1:49">
      <c r="A138" s="119"/>
      <c r="B138" s="142"/>
      <c r="C138" s="142"/>
      <c r="D138" s="142"/>
      <c r="E138" s="142"/>
      <c r="F138" s="142"/>
      <c r="G138" s="142"/>
      <c r="H138" s="142"/>
      <c r="I138" s="142"/>
      <c r="J138" s="142"/>
      <c r="K138" s="142"/>
      <c r="L138" s="142"/>
      <c r="M138" s="142"/>
      <c r="N138" s="142"/>
      <c r="O138" s="142"/>
      <c r="P138" s="142"/>
      <c r="Q138" s="142"/>
      <c r="R138" s="142"/>
      <c r="S138" s="468"/>
    </row>
    <row r="139" spans="1:49">
      <c r="A139" s="134" t="s">
        <v>222</v>
      </c>
      <c r="B139" s="142"/>
      <c r="C139" s="142"/>
      <c r="D139" s="142"/>
      <c r="E139" s="142"/>
      <c r="F139" s="142"/>
      <c r="G139" s="142"/>
      <c r="H139" s="142"/>
      <c r="I139" s="142"/>
      <c r="J139" s="142"/>
      <c r="K139" s="142"/>
      <c r="L139" s="142"/>
      <c r="M139" s="142"/>
      <c r="N139" s="142"/>
      <c r="O139" s="142"/>
      <c r="P139" s="142"/>
      <c r="Q139" s="142"/>
      <c r="R139" s="142"/>
      <c r="S139" s="468"/>
    </row>
    <row r="140" spans="1:49">
      <c r="A140" s="119" t="s">
        <v>223</v>
      </c>
      <c r="B140" s="142">
        <v>20897</v>
      </c>
      <c r="C140" s="142"/>
      <c r="D140" s="142">
        <v>6545</v>
      </c>
      <c r="E140" s="142"/>
      <c r="F140" s="142">
        <v>400761</v>
      </c>
      <c r="G140" s="142"/>
      <c r="H140" s="142">
        <v>10235</v>
      </c>
      <c r="I140" s="142"/>
      <c r="J140" s="142">
        <v>33312</v>
      </c>
      <c r="K140" s="142"/>
      <c r="L140" s="142">
        <v>10179</v>
      </c>
      <c r="M140" s="142"/>
      <c r="N140" s="142">
        <v>24727</v>
      </c>
      <c r="O140" s="142"/>
      <c r="P140" s="142">
        <v>-31599</v>
      </c>
      <c r="Q140" s="142"/>
      <c r="R140" s="142">
        <v>475057</v>
      </c>
      <c r="S140" s="468"/>
    </row>
    <row r="141" spans="1:49">
      <c r="A141" s="119" t="s">
        <v>224</v>
      </c>
      <c r="B141" s="142">
        <v>0</v>
      </c>
      <c r="C141" s="142"/>
      <c r="D141" s="142">
        <v>0</v>
      </c>
      <c r="E141" s="142"/>
      <c r="F141" s="142">
        <v>76636</v>
      </c>
      <c r="G141" s="142"/>
      <c r="H141" s="142">
        <v>0</v>
      </c>
      <c r="I141" s="142"/>
      <c r="J141" s="142">
        <v>0</v>
      </c>
      <c r="K141" s="142"/>
      <c r="L141" s="142">
        <v>0</v>
      </c>
      <c r="M141" s="142"/>
      <c r="N141" s="142">
        <v>0</v>
      </c>
      <c r="O141" s="142"/>
      <c r="P141" s="142">
        <v>0</v>
      </c>
      <c r="Q141" s="142"/>
      <c r="R141" s="142">
        <v>76636</v>
      </c>
      <c r="S141" s="468"/>
    </row>
    <row r="142" spans="1:49">
      <c r="A142" s="119" t="s">
        <v>225</v>
      </c>
      <c r="B142" s="142">
        <v>25913</v>
      </c>
      <c r="C142" s="142"/>
      <c r="D142" s="142">
        <v>547</v>
      </c>
      <c r="E142" s="142"/>
      <c r="F142" s="142">
        <v>19757</v>
      </c>
      <c r="G142" s="142"/>
      <c r="H142" s="142">
        <v>0</v>
      </c>
      <c r="I142" s="142"/>
      <c r="J142" s="142">
        <v>4501</v>
      </c>
      <c r="K142" s="142"/>
      <c r="L142" s="142">
        <v>7655</v>
      </c>
      <c r="M142" s="142"/>
      <c r="N142" s="142">
        <v>20788</v>
      </c>
      <c r="O142" s="142"/>
      <c r="P142" s="142">
        <v>-5759</v>
      </c>
      <c r="Q142" s="142"/>
      <c r="R142" s="142">
        <v>73402</v>
      </c>
      <c r="S142" s="468"/>
    </row>
    <row r="143" spans="1:49">
      <c r="A143" s="119" t="s">
        <v>226</v>
      </c>
      <c r="B143" s="142">
        <v>12318</v>
      </c>
      <c r="C143" s="142"/>
      <c r="D143" s="142">
        <v>19</v>
      </c>
      <c r="E143" s="142"/>
      <c r="F143" s="142">
        <v>117291</v>
      </c>
      <c r="G143" s="142"/>
      <c r="H143" s="142">
        <v>0</v>
      </c>
      <c r="I143" s="142"/>
      <c r="J143" s="142">
        <v>10192</v>
      </c>
      <c r="K143" s="142"/>
      <c r="L143" s="142">
        <v>120</v>
      </c>
      <c r="M143" s="142"/>
      <c r="N143" s="142">
        <v>2110</v>
      </c>
      <c r="O143" s="142"/>
      <c r="P143" s="142">
        <v>0</v>
      </c>
      <c r="Q143" s="142"/>
      <c r="R143" s="142">
        <v>142050</v>
      </c>
      <c r="S143" s="468"/>
    </row>
    <row r="144" spans="1:49">
      <c r="A144" s="119" t="s">
        <v>227</v>
      </c>
      <c r="B144" s="142">
        <v>17307</v>
      </c>
      <c r="C144" s="142"/>
      <c r="D144" s="142">
        <v>0</v>
      </c>
      <c r="E144" s="142"/>
      <c r="F144" s="142">
        <v>1189107</v>
      </c>
      <c r="G144" s="142"/>
      <c r="H144" s="142">
        <v>0</v>
      </c>
      <c r="I144" s="142"/>
      <c r="J144" s="142">
        <v>0</v>
      </c>
      <c r="K144" s="142"/>
      <c r="L144" s="142">
        <v>0</v>
      </c>
      <c r="M144" s="142"/>
      <c r="N144" s="142">
        <v>42469</v>
      </c>
      <c r="O144" s="142"/>
      <c r="P144" s="142">
        <v>-3512</v>
      </c>
      <c r="Q144" s="142"/>
      <c r="R144" s="142">
        <v>1245371</v>
      </c>
      <c r="S144" s="468"/>
    </row>
    <row r="145" spans="1:19">
      <c r="A145" s="119" t="s">
        <v>228</v>
      </c>
      <c r="B145" s="142">
        <v>0</v>
      </c>
      <c r="C145" s="142"/>
      <c r="D145" s="142">
        <v>0</v>
      </c>
      <c r="E145" s="142"/>
      <c r="F145" s="142">
        <v>6624</v>
      </c>
      <c r="G145" s="142"/>
      <c r="H145" s="142">
        <v>0</v>
      </c>
      <c r="I145" s="142"/>
      <c r="J145" s="142">
        <v>0</v>
      </c>
      <c r="K145" s="142"/>
      <c r="L145" s="142">
        <v>0</v>
      </c>
      <c r="M145" s="142"/>
      <c r="N145" s="142">
        <v>10154</v>
      </c>
      <c r="O145" s="142"/>
      <c r="P145" s="142">
        <v>0</v>
      </c>
      <c r="Q145" s="142"/>
      <c r="R145" s="142">
        <v>16778</v>
      </c>
      <c r="S145" s="468"/>
    </row>
    <row r="146" spans="1:19">
      <c r="A146" s="119" t="s">
        <v>229</v>
      </c>
      <c r="B146" s="142">
        <v>159784</v>
      </c>
      <c r="C146" s="142"/>
      <c r="D146" s="142">
        <v>33405</v>
      </c>
      <c r="E146" s="142"/>
      <c r="F146" s="142">
        <v>0</v>
      </c>
      <c r="G146" s="142"/>
      <c r="H146" s="142">
        <v>0</v>
      </c>
      <c r="I146" s="142"/>
      <c r="J146" s="142">
        <v>90</v>
      </c>
      <c r="K146" s="142"/>
      <c r="L146" s="142">
        <v>0</v>
      </c>
      <c r="M146" s="142"/>
      <c r="N146" s="142">
        <v>1509</v>
      </c>
      <c r="O146" s="142"/>
      <c r="P146" s="142">
        <v>-27977</v>
      </c>
      <c r="Q146" s="142"/>
      <c r="R146" s="142">
        <v>166811</v>
      </c>
      <c r="S146" s="468"/>
    </row>
    <row r="147" spans="1:19">
      <c r="A147" s="119" t="s">
        <v>230</v>
      </c>
      <c r="B147" s="142">
        <v>374705</v>
      </c>
      <c r="C147" s="142"/>
      <c r="D147" s="142">
        <v>65414</v>
      </c>
      <c r="E147" s="142"/>
      <c r="F147" s="142">
        <v>1245</v>
      </c>
      <c r="G147" s="142"/>
      <c r="H147" s="142">
        <v>16339</v>
      </c>
      <c r="I147" s="142"/>
      <c r="J147" s="142">
        <v>23307</v>
      </c>
      <c r="K147" s="142"/>
      <c r="L147" s="142">
        <v>14024</v>
      </c>
      <c r="M147" s="142"/>
      <c r="N147" s="142">
        <v>30945</v>
      </c>
      <c r="O147" s="142"/>
      <c r="P147" s="142">
        <v>-9615</v>
      </c>
      <c r="Q147" s="142"/>
      <c r="R147" s="142">
        <v>516364</v>
      </c>
      <c r="S147" s="468"/>
    </row>
    <row r="148" spans="1:19">
      <c r="A148" s="119" t="s">
        <v>231</v>
      </c>
      <c r="B148" s="142">
        <v>604483</v>
      </c>
      <c r="C148" s="142"/>
      <c r="D148" s="142">
        <v>43060</v>
      </c>
      <c r="E148" s="142"/>
      <c r="F148" s="142">
        <v>266208</v>
      </c>
      <c r="G148" s="142"/>
      <c r="H148" s="142">
        <v>0</v>
      </c>
      <c r="I148" s="142"/>
      <c r="J148" s="142">
        <v>2886</v>
      </c>
      <c r="K148" s="142"/>
      <c r="L148" s="142">
        <v>0</v>
      </c>
      <c r="M148" s="142"/>
      <c r="N148" s="142">
        <v>32</v>
      </c>
      <c r="O148" s="142"/>
      <c r="P148" s="142">
        <v>0</v>
      </c>
      <c r="Q148" s="142"/>
      <c r="R148" s="142">
        <v>916669</v>
      </c>
      <c r="S148" s="468"/>
    </row>
    <row r="149" spans="1:19">
      <c r="A149" s="119" t="s">
        <v>232</v>
      </c>
      <c r="B149" s="142">
        <v>215760</v>
      </c>
      <c r="C149" s="142"/>
      <c r="D149" s="142">
        <v>31697</v>
      </c>
      <c r="E149" s="142"/>
      <c r="F149" s="142">
        <v>307616</v>
      </c>
      <c r="G149" s="142"/>
      <c r="H149" s="142">
        <v>93</v>
      </c>
      <c r="I149" s="142"/>
      <c r="J149" s="142">
        <v>0</v>
      </c>
      <c r="K149" s="142"/>
      <c r="L149" s="142">
        <v>1689</v>
      </c>
      <c r="M149" s="142"/>
      <c r="N149" s="142">
        <v>25648</v>
      </c>
      <c r="O149" s="142"/>
      <c r="P149" s="142">
        <v>-310</v>
      </c>
      <c r="Q149" s="142"/>
      <c r="R149" s="142">
        <v>582193</v>
      </c>
      <c r="S149" s="468"/>
    </row>
    <row r="150" spans="1:19">
      <c r="A150" s="126" t="s">
        <v>233</v>
      </c>
      <c r="B150" s="142">
        <v>8947</v>
      </c>
      <c r="C150" s="142"/>
      <c r="D150" s="142">
        <v>0</v>
      </c>
      <c r="E150" s="142"/>
      <c r="F150" s="142">
        <v>521</v>
      </c>
      <c r="G150" s="142"/>
      <c r="H150" s="142">
        <v>2120</v>
      </c>
      <c r="I150" s="142"/>
      <c r="J150" s="142">
        <v>47</v>
      </c>
      <c r="K150" s="142"/>
      <c r="L150" s="142">
        <v>874</v>
      </c>
      <c r="M150" s="142"/>
      <c r="N150" s="142">
        <v>14349</v>
      </c>
      <c r="O150" s="142"/>
      <c r="P150" s="142">
        <v>0</v>
      </c>
      <c r="Q150" s="142"/>
      <c r="R150" s="142">
        <v>26858</v>
      </c>
      <c r="S150" s="468"/>
    </row>
    <row r="151" spans="1:19">
      <c r="A151" s="126" t="s">
        <v>234</v>
      </c>
      <c r="B151" s="142">
        <v>201624</v>
      </c>
      <c r="C151" s="142"/>
      <c r="D151" s="142">
        <v>68536</v>
      </c>
      <c r="E151" s="142"/>
      <c r="F151" s="142">
        <v>126045</v>
      </c>
      <c r="G151" s="142"/>
      <c r="H151" s="142">
        <v>3739</v>
      </c>
      <c r="I151" s="142"/>
      <c r="J151" s="142">
        <v>19418</v>
      </c>
      <c r="K151" s="142"/>
      <c r="L151" s="142">
        <v>9196</v>
      </c>
      <c r="M151" s="142"/>
      <c r="N151" s="142">
        <v>57371</v>
      </c>
      <c r="O151" s="142"/>
      <c r="P151" s="142">
        <v>-16557</v>
      </c>
      <c r="Q151" s="142"/>
      <c r="R151" s="142">
        <v>469372</v>
      </c>
      <c r="S151" s="468"/>
    </row>
    <row r="152" spans="1:19">
      <c r="A152" s="126" t="s">
        <v>235</v>
      </c>
      <c r="B152" s="143">
        <v>0</v>
      </c>
      <c r="C152" s="142"/>
      <c r="D152" s="143">
        <v>0</v>
      </c>
      <c r="E152" s="142"/>
      <c r="F152" s="143">
        <v>0</v>
      </c>
      <c r="G152" s="142"/>
      <c r="H152" s="143">
        <v>0</v>
      </c>
      <c r="I152" s="142"/>
      <c r="J152" s="143">
        <v>0</v>
      </c>
      <c r="K152" s="142"/>
      <c r="L152" s="143">
        <v>0</v>
      </c>
      <c r="M152" s="142"/>
      <c r="N152" s="143">
        <v>57598</v>
      </c>
      <c r="O152" s="142"/>
      <c r="P152" s="143">
        <v>0</v>
      </c>
      <c r="Q152" s="142"/>
      <c r="R152" s="143">
        <v>57598</v>
      </c>
      <c r="S152" s="468"/>
    </row>
    <row r="153" spans="1:19">
      <c r="A153" s="126"/>
      <c r="B153" s="142"/>
      <c r="C153" s="142"/>
      <c r="D153" s="142"/>
      <c r="E153" s="142"/>
      <c r="F153" s="142"/>
      <c r="G153" s="142"/>
      <c r="H153" s="142"/>
      <c r="I153" s="142"/>
      <c r="J153" s="142"/>
      <c r="K153" s="142"/>
      <c r="L153" s="142"/>
      <c r="M153" s="142"/>
      <c r="N153" s="142"/>
      <c r="O153" s="142"/>
      <c r="P153" s="142"/>
      <c r="Q153" s="142"/>
      <c r="R153" s="142"/>
      <c r="S153" s="468"/>
    </row>
    <row r="154" spans="1:19" ht="14.25" thickBot="1">
      <c r="A154" s="127" t="s">
        <v>236</v>
      </c>
      <c r="B154" s="145">
        <v>1641738</v>
      </c>
      <c r="C154" s="142"/>
      <c r="D154" s="145">
        <v>249223</v>
      </c>
      <c r="E154" s="142"/>
      <c r="F154" s="145">
        <v>2511811</v>
      </c>
      <c r="G154" s="142"/>
      <c r="H154" s="145">
        <v>32526</v>
      </c>
      <c r="I154" s="142"/>
      <c r="J154" s="145">
        <v>93753</v>
      </c>
      <c r="K154" s="142"/>
      <c r="L154" s="145">
        <v>43737</v>
      </c>
      <c r="M154" s="142"/>
      <c r="N154" s="145">
        <v>287700</v>
      </c>
      <c r="O154" s="142"/>
      <c r="P154" s="145">
        <v>-95329</v>
      </c>
      <c r="Q154" s="142"/>
      <c r="R154" s="145">
        <v>4765159</v>
      </c>
      <c r="S154" s="468"/>
    </row>
    <row r="155" spans="1:19">
      <c r="A155" s="127"/>
      <c r="B155" s="142"/>
      <c r="C155" s="142"/>
      <c r="D155" s="142"/>
      <c r="E155" s="142"/>
      <c r="F155" s="142"/>
      <c r="G155" s="142"/>
      <c r="H155" s="142"/>
      <c r="I155" s="142"/>
      <c r="J155" s="142"/>
      <c r="K155" s="142"/>
      <c r="L155" s="142"/>
      <c r="M155" s="142"/>
      <c r="N155" s="142"/>
      <c r="O155" s="142"/>
      <c r="P155" s="142"/>
      <c r="Q155" s="142"/>
      <c r="R155" s="142"/>
      <c r="S155" s="468"/>
    </row>
    <row r="156" spans="1:19">
      <c r="A156" s="135" t="s">
        <v>237</v>
      </c>
      <c r="B156" s="142"/>
      <c r="C156" s="142"/>
      <c r="D156" s="142"/>
      <c r="E156" s="142"/>
      <c r="F156" s="142"/>
      <c r="G156" s="142"/>
      <c r="H156" s="142"/>
      <c r="I156" s="142"/>
      <c r="J156" s="142"/>
      <c r="K156" s="142"/>
      <c r="L156" s="142"/>
      <c r="M156" s="142"/>
      <c r="N156" s="142"/>
      <c r="O156" s="142"/>
      <c r="P156" s="142"/>
      <c r="Q156" s="142"/>
      <c r="R156" s="142"/>
      <c r="S156" s="468"/>
    </row>
    <row r="157" spans="1:19">
      <c r="A157" s="126" t="s">
        <v>238</v>
      </c>
      <c r="B157" s="142">
        <v>729</v>
      </c>
      <c r="C157" s="142"/>
      <c r="D157" s="142">
        <v>0</v>
      </c>
      <c r="E157" s="142"/>
      <c r="F157" s="142">
        <v>0</v>
      </c>
      <c r="G157" s="142"/>
      <c r="H157" s="142">
        <v>3528</v>
      </c>
      <c r="I157" s="142"/>
      <c r="J157" s="142">
        <v>82</v>
      </c>
      <c r="K157" s="142"/>
      <c r="L157" s="142">
        <v>5000</v>
      </c>
      <c r="M157" s="142"/>
      <c r="N157" s="142">
        <v>33956</v>
      </c>
      <c r="O157" s="142"/>
      <c r="P157" s="142">
        <v>-685</v>
      </c>
      <c r="Q157" s="142"/>
      <c r="R157" s="142">
        <v>42610</v>
      </c>
      <c r="S157" s="468"/>
    </row>
    <row r="158" spans="1:19">
      <c r="A158" s="126" t="s">
        <v>239</v>
      </c>
      <c r="B158" s="142">
        <v>0</v>
      </c>
      <c r="C158" s="142"/>
      <c r="D158" s="142">
        <v>0</v>
      </c>
      <c r="E158" s="142"/>
      <c r="F158" s="142">
        <v>311106</v>
      </c>
      <c r="G158" s="142"/>
      <c r="H158" s="142">
        <v>0</v>
      </c>
      <c r="I158" s="142"/>
      <c r="J158" s="142">
        <v>0</v>
      </c>
      <c r="K158" s="142"/>
      <c r="L158" s="142">
        <v>0</v>
      </c>
      <c r="M158" s="142"/>
      <c r="N158" s="142">
        <v>0</v>
      </c>
      <c r="O158" s="142"/>
      <c r="P158" s="142">
        <v>-11960</v>
      </c>
      <c r="Q158" s="142"/>
      <c r="R158" s="142">
        <v>299146</v>
      </c>
      <c r="S158" s="468"/>
    </row>
    <row r="159" spans="1:19">
      <c r="A159" s="126" t="s">
        <v>240</v>
      </c>
      <c r="B159" s="142">
        <v>69089</v>
      </c>
      <c r="C159" s="142"/>
      <c r="D159" s="142">
        <v>12639</v>
      </c>
      <c r="E159" s="142"/>
      <c r="F159" s="142">
        <v>11000</v>
      </c>
      <c r="G159" s="142"/>
      <c r="H159" s="142">
        <v>1080</v>
      </c>
      <c r="I159" s="142"/>
      <c r="J159" s="142">
        <v>18958</v>
      </c>
      <c r="K159" s="142"/>
      <c r="L159" s="142">
        <v>4782</v>
      </c>
      <c r="M159" s="142"/>
      <c r="N159" s="142">
        <v>1688</v>
      </c>
      <c r="O159" s="142"/>
      <c r="P159" s="142">
        <v>0</v>
      </c>
      <c r="Q159" s="142"/>
      <c r="R159" s="142">
        <v>119236</v>
      </c>
      <c r="S159" s="468"/>
    </row>
    <row r="160" spans="1:19">
      <c r="A160" s="126" t="s">
        <v>241</v>
      </c>
      <c r="B160" s="142">
        <v>0</v>
      </c>
      <c r="C160" s="142"/>
      <c r="D160" s="142">
        <v>0</v>
      </c>
      <c r="E160" s="142"/>
      <c r="F160" s="142">
        <v>1733921</v>
      </c>
      <c r="G160" s="142"/>
      <c r="H160" s="142">
        <v>0</v>
      </c>
      <c r="I160" s="142"/>
      <c r="J160" s="142">
        <v>0</v>
      </c>
      <c r="K160" s="142"/>
      <c r="L160" s="142">
        <v>0</v>
      </c>
      <c r="M160" s="142"/>
      <c r="N160" s="142">
        <v>0</v>
      </c>
      <c r="O160" s="142"/>
      <c r="P160" s="142">
        <v>-52828</v>
      </c>
      <c r="Q160" s="142"/>
      <c r="R160" s="142">
        <v>1681093</v>
      </c>
      <c r="S160" s="468"/>
    </row>
    <row r="161" spans="1:19">
      <c r="A161" s="126" t="s">
        <v>242</v>
      </c>
      <c r="B161" s="142">
        <v>0</v>
      </c>
      <c r="C161" s="142"/>
      <c r="D161" s="142">
        <v>0</v>
      </c>
      <c r="E161" s="142"/>
      <c r="F161" s="142">
        <v>0</v>
      </c>
      <c r="G161" s="142"/>
      <c r="H161" s="142">
        <v>0</v>
      </c>
      <c r="I161" s="142"/>
      <c r="J161" s="142">
        <v>33217</v>
      </c>
      <c r="K161" s="142"/>
      <c r="L161" s="142">
        <v>0</v>
      </c>
      <c r="M161" s="142"/>
      <c r="N161" s="142">
        <v>-120</v>
      </c>
      <c r="O161" s="142"/>
      <c r="P161" s="142">
        <v>-283</v>
      </c>
      <c r="Q161" s="142"/>
      <c r="R161" s="142">
        <v>32814</v>
      </c>
      <c r="S161" s="468"/>
    </row>
    <row r="162" spans="1:19">
      <c r="A162" s="126" t="s">
        <v>243</v>
      </c>
      <c r="B162" s="142">
        <v>0</v>
      </c>
      <c r="C162" s="142"/>
      <c r="D162" s="142">
        <v>0</v>
      </c>
      <c r="E162" s="142"/>
      <c r="F162" s="142">
        <v>44</v>
      </c>
      <c r="G162" s="142"/>
      <c r="H162" s="142">
        <v>0</v>
      </c>
      <c r="I162" s="142"/>
      <c r="J162" s="142">
        <v>0</v>
      </c>
      <c r="K162" s="142"/>
      <c r="L162" s="142">
        <v>0</v>
      </c>
      <c r="M162" s="142"/>
      <c r="N162" s="142">
        <v>4691</v>
      </c>
      <c r="O162" s="142"/>
      <c r="P162" s="142">
        <v>0</v>
      </c>
      <c r="Q162" s="142"/>
      <c r="R162" s="142">
        <v>4735</v>
      </c>
      <c r="S162" s="468"/>
    </row>
    <row r="163" spans="1:19">
      <c r="A163" s="126" t="s">
        <v>244</v>
      </c>
      <c r="B163" s="142">
        <v>33028</v>
      </c>
      <c r="C163" s="142"/>
      <c r="D163" s="142">
        <v>0</v>
      </c>
      <c r="E163" s="142"/>
      <c r="F163" s="142">
        <v>0</v>
      </c>
      <c r="G163" s="142"/>
      <c r="H163" s="142">
        <v>0</v>
      </c>
      <c r="I163" s="142"/>
      <c r="J163" s="142">
        <v>0</v>
      </c>
      <c r="K163" s="142"/>
      <c r="L163" s="142">
        <v>0</v>
      </c>
      <c r="M163" s="142"/>
      <c r="N163" s="142">
        <v>0</v>
      </c>
      <c r="O163" s="142"/>
      <c r="P163" s="142">
        <v>0</v>
      </c>
      <c r="Q163" s="142"/>
      <c r="R163" s="142">
        <v>33028</v>
      </c>
      <c r="S163" s="468"/>
    </row>
    <row r="164" spans="1:19">
      <c r="A164" s="126" t="s">
        <v>245</v>
      </c>
      <c r="B164" s="142">
        <v>410233</v>
      </c>
      <c r="C164" s="142"/>
      <c r="D164" s="142">
        <v>132</v>
      </c>
      <c r="E164" s="142"/>
      <c r="F164" s="142">
        <v>0</v>
      </c>
      <c r="G164" s="142"/>
      <c r="H164" s="142">
        <v>0</v>
      </c>
      <c r="I164" s="142"/>
      <c r="J164" s="142">
        <v>0</v>
      </c>
      <c r="K164" s="142"/>
      <c r="L164" s="142">
        <v>0</v>
      </c>
      <c r="M164" s="142"/>
      <c r="N164" s="142">
        <v>0</v>
      </c>
      <c r="O164" s="142"/>
      <c r="P164" s="142">
        <v>0</v>
      </c>
      <c r="Q164" s="142"/>
      <c r="R164" s="142">
        <v>410365</v>
      </c>
      <c r="S164" s="468"/>
    </row>
    <row r="165" spans="1:19">
      <c r="A165" s="126" t="s">
        <v>246</v>
      </c>
      <c r="B165" s="142">
        <v>859433</v>
      </c>
      <c r="C165" s="142"/>
      <c r="D165" s="142">
        <v>138863</v>
      </c>
      <c r="E165" s="142"/>
      <c r="F165" s="142">
        <v>0</v>
      </c>
      <c r="G165" s="142"/>
      <c r="H165" s="142">
        <v>0</v>
      </c>
      <c r="I165" s="142"/>
      <c r="J165" s="142">
        <v>0</v>
      </c>
      <c r="K165" s="142"/>
      <c r="L165" s="142">
        <v>0</v>
      </c>
      <c r="M165" s="142"/>
      <c r="N165" s="142">
        <v>0</v>
      </c>
      <c r="O165" s="142"/>
      <c r="P165" s="142">
        <v>0</v>
      </c>
      <c r="Q165" s="142"/>
      <c r="R165" s="142">
        <v>998296</v>
      </c>
      <c r="S165" s="468"/>
    </row>
    <row r="166" spans="1:19">
      <c r="A166" s="126" t="s">
        <v>247</v>
      </c>
      <c r="B166" s="142">
        <v>7881</v>
      </c>
      <c r="C166" s="142"/>
      <c r="D166" s="142">
        <v>0</v>
      </c>
      <c r="E166" s="142"/>
      <c r="F166" s="142">
        <v>0</v>
      </c>
      <c r="G166" s="142"/>
      <c r="H166" s="142">
        <v>5164</v>
      </c>
      <c r="I166" s="142"/>
      <c r="J166" s="142">
        <v>0</v>
      </c>
      <c r="K166" s="142"/>
      <c r="L166" s="142">
        <v>0</v>
      </c>
      <c r="M166" s="142"/>
      <c r="N166" s="142">
        <v>40732</v>
      </c>
      <c r="O166" s="142"/>
      <c r="P166" s="142">
        <v>-1387</v>
      </c>
      <c r="Q166" s="142"/>
      <c r="R166" s="142">
        <v>52390</v>
      </c>
      <c r="S166" s="468"/>
    </row>
    <row r="167" spans="1:19">
      <c r="A167" s="126" t="s">
        <v>248</v>
      </c>
      <c r="B167" s="142">
        <v>26536</v>
      </c>
      <c r="C167" s="142"/>
      <c r="D167" s="142">
        <v>8073</v>
      </c>
      <c r="E167" s="142"/>
      <c r="F167" s="142">
        <v>212963</v>
      </c>
      <c r="G167" s="142"/>
      <c r="H167" s="142">
        <v>0</v>
      </c>
      <c r="I167" s="142"/>
      <c r="J167" s="142">
        <v>3598</v>
      </c>
      <c r="K167" s="142"/>
      <c r="L167" s="142">
        <v>0</v>
      </c>
      <c r="M167" s="142"/>
      <c r="N167" s="142">
        <v>13243</v>
      </c>
      <c r="O167" s="142"/>
      <c r="P167" s="142">
        <v>0</v>
      </c>
      <c r="Q167" s="142"/>
      <c r="R167" s="142">
        <v>264413</v>
      </c>
      <c r="S167" s="468"/>
    </row>
    <row r="168" spans="1:19">
      <c r="A168" s="126" t="s">
        <v>234</v>
      </c>
      <c r="B168" s="143">
        <v>143379</v>
      </c>
      <c r="C168" s="142"/>
      <c r="D168" s="143">
        <v>34679</v>
      </c>
      <c r="E168" s="142"/>
      <c r="F168" s="143">
        <v>82419</v>
      </c>
      <c r="G168" s="142"/>
      <c r="H168" s="143">
        <v>8171</v>
      </c>
      <c r="I168" s="142"/>
      <c r="J168" s="143">
        <v>14343</v>
      </c>
      <c r="K168" s="142"/>
      <c r="L168" s="143">
        <v>1024</v>
      </c>
      <c r="M168" s="142"/>
      <c r="N168" s="143">
        <v>157633</v>
      </c>
      <c r="O168" s="142"/>
      <c r="P168" s="143">
        <v>-28186</v>
      </c>
      <c r="Q168" s="142"/>
      <c r="R168" s="143">
        <v>413462</v>
      </c>
      <c r="S168" s="468"/>
    </row>
    <row r="169" spans="1:19">
      <c r="A169" s="126"/>
      <c r="B169" s="142"/>
      <c r="C169" s="142"/>
      <c r="D169" s="142"/>
      <c r="E169" s="142"/>
      <c r="F169" s="142"/>
      <c r="G169" s="142"/>
      <c r="H169" s="142"/>
      <c r="I169" s="142"/>
      <c r="J169" s="142"/>
      <c r="K169" s="142"/>
      <c r="L169" s="142"/>
      <c r="M169" s="142"/>
      <c r="N169" s="142"/>
      <c r="O169" s="142"/>
      <c r="P169" s="142"/>
      <c r="Q169" s="142"/>
      <c r="R169" s="142"/>
      <c r="S169" s="468"/>
    </row>
    <row r="170" spans="1:19" ht="14.25" thickBot="1">
      <c r="A170" s="127" t="s">
        <v>249</v>
      </c>
      <c r="B170" s="145">
        <v>1550308</v>
      </c>
      <c r="C170" s="142"/>
      <c r="D170" s="145">
        <v>194386</v>
      </c>
      <c r="E170" s="142"/>
      <c r="F170" s="145">
        <v>2351453</v>
      </c>
      <c r="G170" s="142"/>
      <c r="H170" s="145">
        <v>17943</v>
      </c>
      <c r="I170" s="142"/>
      <c r="J170" s="145">
        <v>70198</v>
      </c>
      <c r="K170" s="142"/>
      <c r="L170" s="145">
        <v>10806</v>
      </c>
      <c r="M170" s="142"/>
      <c r="N170" s="145">
        <v>251823</v>
      </c>
      <c r="O170" s="142"/>
      <c r="P170" s="145">
        <v>-95329</v>
      </c>
      <c r="Q170" s="142"/>
      <c r="R170" s="145">
        <v>4351588</v>
      </c>
      <c r="S170" s="468"/>
    </row>
    <row r="171" spans="1:19">
      <c r="A171" s="126"/>
      <c r="B171" s="142"/>
      <c r="C171" s="142"/>
      <c r="D171" s="142"/>
      <c r="E171" s="142"/>
      <c r="F171" s="142"/>
      <c r="G171" s="142"/>
      <c r="H171" s="142"/>
      <c r="I171" s="142"/>
      <c r="J171" s="142"/>
      <c r="K171" s="142"/>
      <c r="L171" s="142"/>
      <c r="M171" s="142"/>
      <c r="N171" s="142"/>
      <c r="O171" s="142"/>
      <c r="P171" s="142"/>
      <c r="Q171" s="142"/>
      <c r="R171" s="142"/>
      <c r="S171" s="468"/>
    </row>
    <row r="172" spans="1:19">
      <c r="A172" s="135" t="s">
        <v>173</v>
      </c>
      <c r="B172" s="142"/>
      <c r="C172" s="142"/>
      <c r="D172" s="142"/>
      <c r="E172" s="142"/>
      <c r="F172" s="142"/>
      <c r="G172" s="142"/>
      <c r="H172" s="142"/>
      <c r="I172" s="142"/>
      <c r="J172" s="142"/>
      <c r="K172" s="142"/>
      <c r="L172" s="142"/>
      <c r="M172" s="142"/>
      <c r="N172" s="142"/>
      <c r="O172" s="142"/>
      <c r="P172" s="142"/>
      <c r="Q172" s="142"/>
      <c r="R172" s="142"/>
      <c r="S172" s="468"/>
    </row>
    <row r="173" spans="1:19">
      <c r="A173" s="126" t="s">
        <v>250</v>
      </c>
      <c r="B173" s="142">
        <v>9960</v>
      </c>
      <c r="C173" s="142"/>
      <c r="D173" s="142">
        <v>628</v>
      </c>
      <c r="E173" s="142"/>
      <c r="F173" s="142">
        <v>3698</v>
      </c>
      <c r="G173" s="142"/>
      <c r="H173" s="142">
        <v>28</v>
      </c>
      <c r="I173" s="142"/>
      <c r="J173" s="142">
        <v>274</v>
      </c>
      <c r="K173" s="142"/>
      <c r="L173" s="142">
        <v>12</v>
      </c>
      <c r="M173" s="142"/>
      <c r="N173" s="142">
        <v>6245</v>
      </c>
      <c r="O173" s="142"/>
      <c r="P173" s="142">
        <v>-283</v>
      </c>
      <c r="Q173" s="142"/>
      <c r="R173" s="142">
        <v>20562</v>
      </c>
      <c r="S173" s="468"/>
    </row>
    <row r="174" spans="1:19">
      <c r="A174" s="126" t="s">
        <v>251</v>
      </c>
      <c r="B174" s="142">
        <v>1706</v>
      </c>
      <c r="C174" s="142"/>
      <c r="D174" s="142">
        <v>553</v>
      </c>
      <c r="E174" s="142"/>
      <c r="F174" s="142">
        <v>2418</v>
      </c>
      <c r="G174" s="142"/>
      <c r="H174" s="142">
        <v>20</v>
      </c>
      <c r="I174" s="142"/>
      <c r="J174" s="142">
        <v>80</v>
      </c>
      <c r="K174" s="142"/>
      <c r="L174" s="142">
        <v>0</v>
      </c>
      <c r="M174" s="142"/>
      <c r="N174" s="142">
        <v>1129</v>
      </c>
      <c r="O174" s="142"/>
      <c r="P174" s="142">
        <v>-22</v>
      </c>
      <c r="Q174" s="142"/>
      <c r="R174" s="142">
        <v>5884</v>
      </c>
      <c r="S174" s="468"/>
    </row>
    <row r="175" spans="1:19" ht="14.25" thickBot="1">
      <c r="A175" s="126" t="s">
        <v>252</v>
      </c>
      <c r="B175" s="145">
        <v>3618</v>
      </c>
      <c r="C175" s="142"/>
      <c r="D175" s="145">
        <v>1035</v>
      </c>
      <c r="E175" s="142"/>
      <c r="F175" s="145">
        <v>30485</v>
      </c>
      <c r="G175" s="142"/>
      <c r="H175" s="145">
        <v>-5</v>
      </c>
      <c r="I175" s="142"/>
      <c r="J175" s="145">
        <v>34</v>
      </c>
      <c r="K175" s="142"/>
      <c r="L175" s="145">
        <v>18</v>
      </c>
      <c r="M175" s="142"/>
      <c r="N175" s="145">
        <v>1363</v>
      </c>
      <c r="O175" s="142"/>
      <c r="P175" s="145">
        <v>0</v>
      </c>
      <c r="Q175" s="142"/>
      <c r="R175" s="145">
        <v>36548</v>
      </c>
      <c r="S175" s="468"/>
    </row>
    <row r="176" spans="1:19">
      <c r="S176" s="468"/>
    </row>
    <row r="177" spans="1:19">
      <c r="S177" s="468"/>
    </row>
    <row r="178" spans="1:19">
      <c r="S178" s="468"/>
    </row>
    <row r="179" spans="1:19" ht="15">
      <c r="A179" s="201" t="s">
        <v>0</v>
      </c>
      <c r="B179" s="30"/>
      <c r="C179" s="156"/>
      <c r="D179" s="30"/>
      <c r="E179" s="30"/>
      <c r="F179" s="30"/>
      <c r="G179" s="30"/>
      <c r="H179" s="30"/>
      <c r="I179" s="202"/>
      <c r="J179" s="203"/>
      <c r="S179" s="468"/>
    </row>
    <row r="180" spans="1:19">
      <c r="S180" s="468"/>
    </row>
    <row r="181" spans="1:19">
      <c r="S181" s="468"/>
    </row>
    <row r="182" spans="1:19">
      <c r="S182" s="468"/>
    </row>
    <row r="183" spans="1:19">
      <c r="S183" s="468"/>
    </row>
    <row r="184" spans="1:19">
      <c r="S184" s="468"/>
    </row>
    <row r="185" spans="1:19">
      <c r="S185" s="468"/>
    </row>
    <row r="186" spans="1:19">
      <c r="S186" s="468"/>
    </row>
    <row r="187" spans="1:19">
      <c r="S187" s="468"/>
    </row>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声明</vt:lpstr>
      <vt:lpstr>目录</vt:lpstr>
      <vt:lpstr>集团合并财务指标</vt:lpstr>
      <vt:lpstr>分部摘要</vt:lpstr>
      <vt:lpstr>内含价值</vt:lpstr>
      <vt:lpstr>客户经营</vt:lpstr>
      <vt:lpstr>寿险</vt:lpstr>
      <vt:lpstr>产险</vt:lpstr>
      <vt:lpstr>银行&amp;资产管理</vt:lpstr>
      <vt:lpstr>互联网金融</vt:lpstr>
      <vt:lpstr>合并资产负债表</vt:lpstr>
      <vt:lpstr>合并利润表</vt:lpstr>
      <vt:lpstr>分部报告</vt:lpstr>
    </vt:vector>
  </TitlesOfParts>
  <Company>中国平安保险(集团)股份有限公司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localadmin</dc:creator>
  <cp:lastModifiedBy>localadmin</cp:lastModifiedBy>
  <dcterms:created xsi:type="dcterms:W3CDTF">2017-02-22T07:44:54Z</dcterms:created>
  <dcterms:modified xsi:type="dcterms:W3CDTF">2017-03-22T10:43:45Z</dcterms:modified>
</cp:coreProperties>
</file>